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G:\03.1_e-proc3_L1\4\4.2\4.2.33\4.2.33.1\"/>
    </mc:Choice>
  </mc:AlternateContent>
  <xr:revisionPtr revIDLastSave="0" documentId="10_ncr:100000_{EAC009DE-9F27-4C74-8D31-191854188023}" xr6:coauthVersionLast="31" xr6:coauthVersionMax="31" xr10:uidLastSave="{00000000-0000-0000-0000-000000000000}"/>
  <bookViews>
    <workbookView xWindow="0" yWindow="0" windowWidth="25200" windowHeight="11760" xr2:uid="{00000000-000D-0000-FFFF-FFFF00000000}"/>
  </bookViews>
  <sheets>
    <sheet name="par. I, art. (1) - OFF. VALUTA" sheetId="1" r:id="rId1"/>
    <sheet name="par. I, art. (1) - OFF. RIBASSO" sheetId="5" r:id="rId2"/>
    <sheet name="Istruzioni - Anleitung" sheetId="6" r:id="rId3"/>
  </sheets>
  <definedNames>
    <definedName name="_xlnm._FilterDatabase" localSheetId="1" hidden="1">'par. I, art. (1) - OFF. RIBASSO'!$O$21:$S$40</definedName>
    <definedName name="_xlnm._FilterDatabase" localSheetId="0" hidden="1">'par. I, art. (1) - OFF. VALUTA'!$Q$21:$V$40</definedName>
    <definedName name="_xlnm.Print_Area" localSheetId="1">'par. I, art. (1) - OFF. RIBASSO'!$A$1:$AA$71</definedName>
    <definedName name="_xlnm.Print_Area" localSheetId="0">'par. I, art. (1) - OFF. VALUTA'!$A$1:$AD$71</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1" l="1"/>
  <c r="F31" i="1"/>
  <c r="C26" i="1"/>
  <c r="F26" i="1"/>
  <c r="I22" i="1"/>
  <c r="I23" i="1"/>
  <c r="I24" i="1"/>
  <c r="I25" i="1"/>
  <c r="I26" i="1"/>
  <c r="I27" i="1"/>
  <c r="I28" i="1"/>
  <c r="I29" i="1"/>
  <c r="I30" i="1"/>
  <c r="I31" i="1"/>
  <c r="I32" i="1"/>
  <c r="I33" i="1"/>
  <c r="I34" i="1"/>
  <c r="I35" i="1"/>
  <c r="I36" i="1"/>
  <c r="I37" i="1"/>
  <c r="I38" i="1"/>
  <c r="I39" i="1"/>
  <c r="I40" i="1"/>
  <c r="I21" i="1"/>
  <c r="E16" i="1" l="1"/>
  <c r="N21" i="1" s="1"/>
  <c r="H25" i="5"/>
  <c r="H21" i="5"/>
  <c r="H22" i="5"/>
  <c r="H23" i="5"/>
  <c r="H24" i="5"/>
  <c r="H26" i="5"/>
  <c r="H27" i="5"/>
  <c r="H28" i="5"/>
  <c r="H29" i="5"/>
  <c r="H30" i="5"/>
  <c r="H31" i="5"/>
  <c r="H32" i="5"/>
  <c r="H33" i="5"/>
  <c r="H34" i="5"/>
  <c r="H35" i="5"/>
  <c r="H36" i="5"/>
  <c r="H37" i="5"/>
  <c r="H38" i="5"/>
  <c r="H39" i="5"/>
  <c r="H40" i="5"/>
  <c r="F31" i="5"/>
  <c r="Q25" i="5"/>
  <c r="D56" i="5" s="1"/>
  <c r="L21" i="5"/>
  <c r="A71" i="5"/>
  <c r="A70" i="5"/>
  <c r="A69" i="5"/>
  <c r="A68" i="5"/>
  <c r="A67" i="5"/>
  <c r="A66" i="5"/>
  <c r="A65" i="5"/>
  <c r="A64" i="5"/>
  <c r="A63" i="5"/>
  <c r="A62" i="5"/>
  <c r="A61" i="5"/>
  <c r="A60" i="5"/>
  <c r="A59" i="5"/>
  <c r="A58" i="5"/>
  <c r="A57" i="5"/>
  <c r="A56" i="5"/>
  <c r="A55" i="5"/>
  <c r="A54" i="5"/>
  <c r="A53" i="5"/>
  <c r="A52" i="5"/>
  <c r="G50" i="5"/>
  <c r="D50" i="5"/>
  <c r="B50" i="5"/>
  <c r="S40" i="5"/>
  <c r="G71" i="5" s="1"/>
  <c r="Q40" i="5"/>
  <c r="D71" i="5" s="1"/>
  <c r="F40" i="5"/>
  <c r="C40" i="5"/>
  <c r="S39" i="5"/>
  <c r="G70" i="5"/>
  <c r="Q39" i="5"/>
  <c r="D70" i="5" s="1"/>
  <c r="O39" i="5"/>
  <c r="B70" i="5" s="1"/>
  <c r="F39" i="5"/>
  <c r="C39" i="5"/>
  <c r="S38" i="5"/>
  <c r="G69" i="5"/>
  <c r="Q38" i="5"/>
  <c r="D69" i="5" s="1"/>
  <c r="F38" i="5"/>
  <c r="C38" i="5"/>
  <c r="S37" i="5"/>
  <c r="F37" i="5"/>
  <c r="C37" i="5"/>
  <c r="S36" i="5"/>
  <c r="Q36" i="5"/>
  <c r="D67" i="5" s="1"/>
  <c r="F36" i="5"/>
  <c r="C36" i="5"/>
  <c r="S35" i="5"/>
  <c r="G66" i="5"/>
  <c r="O35" i="5"/>
  <c r="B66" i="5" s="1"/>
  <c r="F35" i="5"/>
  <c r="C35" i="5"/>
  <c r="S34" i="5"/>
  <c r="G65" i="5" s="1"/>
  <c r="Q34" i="5"/>
  <c r="D65" i="5" s="1"/>
  <c r="F34" i="5"/>
  <c r="C34" i="5"/>
  <c r="S33" i="5"/>
  <c r="F33" i="5"/>
  <c r="C33" i="5"/>
  <c r="S32" i="5"/>
  <c r="G63" i="5" s="1"/>
  <c r="Q32" i="5"/>
  <c r="D63" i="5" s="1"/>
  <c r="F32" i="5"/>
  <c r="C32" i="5"/>
  <c r="C31" i="5"/>
  <c r="S30" i="5"/>
  <c r="G61" i="5" s="1"/>
  <c r="F30" i="5"/>
  <c r="C30" i="5"/>
  <c r="F29" i="5"/>
  <c r="C29" i="5"/>
  <c r="F28" i="5"/>
  <c r="C28" i="5"/>
  <c r="F27" i="5"/>
  <c r="C27" i="5"/>
  <c r="F26" i="5"/>
  <c r="C26" i="5"/>
  <c r="F25" i="5"/>
  <c r="C25" i="5"/>
  <c r="S24" i="5"/>
  <c r="F24" i="5"/>
  <c r="C24" i="5"/>
  <c r="F23" i="5"/>
  <c r="C23" i="5"/>
  <c r="F22" i="5"/>
  <c r="C22" i="5"/>
  <c r="S21" i="5"/>
  <c r="F21" i="5"/>
  <c r="C21" i="5"/>
  <c r="Q35" i="5"/>
  <c r="D66" i="5" s="1"/>
  <c r="S26" i="5"/>
  <c r="O34" i="5"/>
  <c r="B65" i="5"/>
  <c r="O38" i="5"/>
  <c r="B69" i="5" s="1"/>
  <c r="O32" i="5"/>
  <c r="B63" i="5"/>
  <c r="O36" i="5"/>
  <c r="B67" i="5" s="1"/>
  <c r="O40" i="5"/>
  <c r="B71" i="5"/>
  <c r="S22" i="5"/>
  <c r="O30" i="5"/>
  <c r="B61" i="5"/>
  <c r="G64" i="5"/>
  <c r="Q37" i="5"/>
  <c r="D68" i="5" s="1"/>
  <c r="O37" i="5"/>
  <c r="B68" i="5"/>
  <c r="L22" i="5"/>
  <c r="L23" i="5"/>
  <c r="G55" i="5"/>
  <c r="O27" i="5"/>
  <c r="B58" i="5" s="1"/>
  <c r="O26" i="5"/>
  <c r="B57" i="5" s="1"/>
  <c r="Q33" i="5"/>
  <c r="D64" i="5" s="1"/>
  <c r="O33" i="5"/>
  <c r="B64" i="5" s="1"/>
  <c r="G68" i="5"/>
  <c r="G52" i="5"/>
  <c r="S23" i="5"/>
  <c r="O21" i="5"/>
  <c r="B52" i="5" s="1"/>
  <c r="S28" i="5"/>
  <c r="O31" i="5"/>
  <c r="B62" i="5" s="1"/>
  <c r="S27" i="5"/>
  <c r="S29" i="5"/>
  <c r="U29" i="5" s="1"/>
  <c r="S31" i="5"/>
  <c r="S25" i="5"/>
  <c r="E16" i="5"/>
  <c r="Q24" i="5"/>
  <c r="D55" i="5" s="1"/>
  <c r="Q21" i="5"/>
  <c r="G57" i="5"/>
  <c r="U21" i="5"/>
  <c r="V21" i="5" s="1"/>
  <c r="V22" i="5" s="1"/>
  <c r="V23" i="5" s="1"/>
  <c r="V24" i="5" s="1"/>
  <c r="V25" i="5" s="1"/>
  <c r="V26" i="5" s="1"/>
  <c r="V27" i="5" s="1"/>
  <c r="U25" i="5"/>
  <c r="U33" i="5"/>
  <c r="U37" i="5"/>
  <c r="U23" i="5"/>
  <c r="U31" i="5"/>
  <c r="U35" i="5"/>
  <c r="U24" i="5"/>
  <c r="U32" i="5"/>
  <c r="U36" i="5"/>
  <c r="U40" i="5"/>
  <c r="W40" i="5"/>
  <c r="W39" i="5" s="1"/>
  <c r="U30" i="5"/>
  <c r="U27" i="5"/>
  <c r="U26" i="5"/>
  <c r="U22" i="5"/>
  <c r="U39" i="5"/>
  <c r="U34" i="5"/>
  <c r="U38" i="5"/>
  <c r="G53" i="5"/>
  <c r="G56" i="5"/>
  <c r="G62" i="5"/>
  <c r="O23" i="5"/>
  <c r="B54" i="5" s="1"/>
  <c r="Q23" i="5"/>
  <c r="D54" i="5" s="1"/>
  <c r="Q26" i="5"/>
  <c r="D57" i="5" s="1"/>
  <c r="Q30" i="5"/>
  <c r="D61" i="5" s="1"/>
  <c r="D52" i="5"/>
  <c r="Q27" i="5"/>
  <c r="D58" i="5" s="1"/>
  <c r="Q29" i="5"/>
  <c r="D60" i="5" s="1"/>
  <c r="O22" i="5"/>
  <c r="B53" i="5" s="1"/>
  <c r="Q31" i="5"/>
  <c r="D62" i="5" s="1"/>
  <c r="Q22" i="5"/>
  <c r="D53" i="5" s="1"/>
  <c r="G54" i="5"/>
  <c r="O25" i="5"/>
  <c r="B56" i="5" s="1"/>
  <c r="O28" i="5"/>
  <c r="B59" i="5" s="1"/>
  <c r="O29" i="5"/>
  <c r="B60" i="5" s="1"/>
  <c r="G58" i="5"/>
  <c r="O24" i="5"/>
  <c r="B55" i="5"/>
  <c r="Q28" i="5"/>
  <c r="D59" i="5" s="1"/>
  <c r="U23" i="1"/>
  <c r="G54" i="1" s="1"/>
  <c r="F22" i="1"/>
  <c r="F23" i="1"/>
  <c r="F24" i="1"/>
  <c r="F25" i="1"/>
  <c r="F27" i="1"/>
  <c r="F28" i="1"/>
  <c r="F29" i="1"/>
  <c r="F30" i="1"/>
  <c r="F32" i="1"/>
  <c r="F33" i="1"/>
  <c r="F34" i="1"/>
  <c r="F35" i="1"/>
  <c r="F36" i="1"/>
  <c r="F37" i="1"/>
  <c r="F38" i="1"/>
  <c r="F39" i="1"/>
  <c r="F40" i="1"/>
  <c r="F21" i="1"/>
  <c r="I50" i="1"/>
  <c r="G50" i="1"/>
  <c r="D50" i="1"/>
  <c r="B50" i="1"/>
  <c r="C21" i="1"/>
  <c r="C22" i="1"/>
  <c r="C23" i="1"/>
  <c r="C24" i="1"/>
  <c r="C25" i="1"/>
  <c r="C27" i="1"/>
  <c r="C28" i="1"/>
  <c r="C29" i="1"/>
  <c r="C30" i="1"/>
  <c r="C32" i="1"/>
  <c r="C33" i="1"/>
  <c r="C34" i="1"/>
  <c r="C35" i="1"/>
  <c r="C36" i="1"/>
  <c r="C37" i="1"/>
  <c r="C38" i="1"/>
  <c r="C39" i="1"/>
  <c r="C40" i="1"/>
  <c r="J32" i="1"/>
  <c r="J33" i="1"/>
  <c r="J34" i="1"/>
  <c r="J35" i="1"/>
  <c r="J36" i="1"/>
  <c r="J37" i="1"/>
  <c r="J38" i="1"/>
  <c r="J39" i="1"/>
  <c r="J40" i="1"/>
  <c r="U21" i="1"/>
  <c r="G52" i="1" s="1"/>
  <c r="U32" i="1"/>
  <c r="G63" i="1" s="1"/>
  <c r="U33" i="1"/>
  <c r="G64" i="1" s="1"/>
  <c r="U34" i="1"/>
  <c r="G65" i="1" s="1"/>
  <c r="U35" i="1"/>
  <c r="G66" i="1" s="1"/>
  <c r="U36" i="1"/>
  <c r="G67" i="1" s="1"/>
  <c r="U37" i="1"/>
  <c r="G68" i="1" s="1"/>
  <c r="U38" i="1"/>
  <c r="G69" i="1" s="1"/>
  <c r="U39" i="1"/>
  <c r="G70" i="1" s="1"/>
  <c r="U40" i="1"/>
  <c r="G71" i="1" s="1"/>
  <c r="J31" i="1"/>
  <c r="J30" i="1"/>
  <c r="J29" i="1"/>
  <c r="J28" i="1"/>
  <c r="J27" i="1"/>
  <c r="J26" i="1"/>
  <c r="A52" i="1"/>
  <c r="V32" i="1"/>
  <c r="I63" i="1" s="1"/>
  <c r="V33" i="1"/>
  <c r="I64" i="1" s="1"/>
  <c r="V34" i="1"/>
  <c r="I65" i="1" s="1"/>
  <c r="V35" i="1"/>
  <c r="I66" i="1" s="1"/>
  <c r="V36" i="1"/>
  <c r="I67" i="1" s="1"/>
  <c r="V37" i="1"/>
  <c r="I68" i="1" s="1"/>
  <c r="V38" i="1"/>
  <c r="I69" i="1" s="1"/>
  <c r="V39" i="1"/>
  <c r="I70" i="1" s="1"/>
  <c r="V40" i="1"/>
  <c r="I71" i="1" s="1"/>
  <c r="U22" i="1"/>
  <c r="G53" i="1" s="1"/>
  <c r="A53" i="1"/>
  <c r="J22" i="1"/>
  <c r="J23" i="1"/>
  <c r="J24" i="1"/>
  <c r="J25" i="1"/>
  <c r="J21" i="1"/>
  <c r="A54" i="1"/>
  <c r="V21" i="1"/>
  <c r="I52" i="1" s="1"/>
  <c r="V23" i="1"/>
  <c r="I54" i="1" s="1"/>
  <c r="V22" i="1"/>
  <c r="I53" i="1" s="1"/>
  <c r="N22" i="1"/>
  <c r="U24" i="1"/>
  <c r="G55" i="1" s="1"/>
  <c r="V24" i="1"/>
  <c r="A55" i="1"/>
  <c r="U25" i="1"/>
  <c r="G56" i="1" s="1"/>
  <c r="A56" i="1"/>
  <c r="V25" i="1"/>
  <c r="I56" i="1" s="1"/>
  <c r="U26" i="1"/>
  <c r="G57" i="1" s="1"/>
  <c r="V26" i="1"/>
  <c r="I57" i="1" s="1"/>
  <c r="V27" i="1"/>
  <c r="I58" i="1" s="1"/>
  <c r="A57" i="1"/>
  <c r="A58" i="1"/>
  <c r="U28" i="1"/>
  <c r="G59" i="1" s="1"/>
  <c r="U27" i="1"/>
  <c r="G58" i="1" s="1"/>
  <c r="A59" i="1"/>
  <c r="V28" i="1"/>
  <c r="U29" i="1"/>
  <c r="G60" i="1" s="1"/>
  <c r="V29" i="1"/>
  <c r="I60" i="1" s="1"/>
  <c r="A60" i="1"/>
  <c r="U30" i="1"/>
  <c r="G61" i="1" s="1"/>
  <c r="A61" i="1"/>
  <c r="V30" i="1"/>
  <c r="I61" i="1" s="1"/>
  <c r="U31" i="1"/>
  <c r="G62" i="1" s="1"/>
  <c r="A62" i="1"/>
  <c r="V31" i="1"/>
  <c r="I62" i="1" s="1"/>
  <c r="A63" i="1"/>
  <c r="A64" i="1"/>
  <c r="A65" i="1"/>
  <c r="A66" i="1"/>
  <c r="A67" i="1"/>
  <c r="A68" i="1"/>
  <c r="A69" i="1"/>
  <c r="A70" i="1"/>
  <c r="A71" i="1"/>
  <c r="Q29" i="1" l="1"/>
  <c r="B60" i="1" s="1"/>
  <c r="S40" i="1"/>
  <c r="D71" i="1" s="1"/>
  <c r="S32" i="1"/>
  <c r="D63" i="1" s="1"/>
  <c r="S39" i="1"/>
  <c r="D70" i="1" s="1"/>
  <c r="Q35" i="1"/>
  <c r="B66" i="1" s="1"/>
  <c r="Q36" i="1"/>
  <c r="B67" i="1" s="1"/>
  <c r="N23" i="1"/>
  <c r="X23" i="1" s="1"/>
  <c r="S37" i="1"/>
  <c r="D68" i="1" s="1"/>
  <c r="Q38" i="1"/>
  <c r="B69" i="1" s="1"/>
  <c r="S38" i="1"/>
  <c r="D69" i="1" s="1"/>
  <c r="S33" i="1"/>
  <c r="D64" i="1" s="1"/>
  <c r="Q33" i="1"/>
  <c r="B64" i="1" s="1"/>
  <c r="S36" i="1"/>
  <c r="D67" i="1" s="1"/>
  <c r="S34" i="1"/>
  <c r="D65" i="1" s="1"/>
  <c r="Q24" i="1"/>
  <c r="B55" i="1" s="1"/>
  <c r="Q40" i="1"/>
  <c r="B71" i="1" s="1"/>
  <c r="Q34" i="1"/>
  <c r="B65" i="1" s="1"/>
  <c r="S35" i="1"/>
  <c r="D66" i="1" s="1"/>
  <c r="Q22" i="1"/>
  <c r="B53" i="1" s="1"/>
  <c r="S22" i="1"/>
  <c r="D53" i="1" s="1"/>
  <c r="Q32" i="1"/>
  <c r="B63" i="1" s="1"/>
  <c r="Q37" i="1"/>
  <c r="B68" i="1" s="1"/>
  <c r="Q39" i="1"/>
  <c r="B70" i="1" s="1"/>
  <c r="S25" i="1"/>
  <c r="D56" i="1" s="1"/>
  <c r="Q31" i="1"/>
  <c r="B62" i="1" s="1"/>
  <c r="Q28" i="1"/>
  <c r="B59" i="1" s="1"/>
  <c r="Q30" i="1"/>
  <c r="B61" i="1" s="1"/>
  <c r="S29" i="1"/>
  <c r="D60" i="1" s="1"/>
  <c r="Q23" i="1"/>
  <c r="B54" i="1" s="1"/>
  <c r="Q25" i="1"/>
  <c r="B56" i="1" s="1"/>
  <c r="Q27" i="1"/>
  <c r="B58" i="1" s="1"/>
  <c r="S27" i="1"/>
  <c r="D58" i="1" s="1"/>
  <c r="S24" i="1"/>
  <c r="D55" i="1" s="1"/>
  <c r="S28" i="1"/>
  <c r="D59" i="1" s="1"/>
  <c r="S21" i="1"/>
  <c r="D52" i="1" s="1"/>
  <c r="Q26" i="1"/>
  <c r="B57" i="1" s="1"/>
  <c r="S23" i="1"/>
  <c r="D54" i="1" s="1"/>
  <c r="S30" i="1"/>
  <c r="D61" i="1" s="1"/>
  <c r="S31" i="1"/>
  <c r="D62" i="1" s="1"/>
  <c r="Q21" i="1"/>
  <c r="B52" i="1" s="1"/>
  <c r="I55" i="1"/>
  <c r="S26" i="1"/>
  <c r="D57" i="1" s="1"/>
  <c r="I59" i="1"/>
  <c r="W38" i="5"/>
  <c r="G59" i="5"/>
  <c r="U28" i="5"/>
  <c r="V28" i="5" s="1"/>
  <c r="V29" i="5" s="1"/>
  <c r="V30" i="5" s="1"/>
  <c r="V31" i="5" s="1"/>
  <c r="V32" i="5" s="1"/>
  <c r="V33" i="5" s="1"/>
  <c r="V34" i="5" s="1"/>
  <c r="V35" i="5" s="1"/>
  <c r="V36" i="5" s="1"/>
  <c r="V37" i="5" s="1"/>
  <c r="V38" i="5" s="1"/>
  <c r="V39" i="5" s="1"/>
  <c r="G67" i="5"/>
  <c r="G60" i="5"/>
  <c r="X31" i="1" l="1"/>
  <c r="X37" i="1"/>
  <c r="X40" i="1"/>
  <c r="Z40" i="1" s="1"/>
  <c r="Z39" i="1" s="1"/>
  <c r="Z38" i="1" s="1"/>
  <c r="X32" i="1"/>
  <c r="X21" i="1"/>
  <c r="Y21" i="1" s="1"/>
  <c r="Y22" i="1" s="1"/>
  <c r="Y23" i="1" s="1"/>
  <c r="Y24" i="1" s="1"/>
  <c r="X38" i="1"/>
  <c r="X28" i="1"/>
  <c r="X22" i="1"/>
  <c r="X34" i="1"/>
  <c r="X27" i="1"/>
  <c r="X30" i="1"/>
  <c r="X29" i="1"/>
  <c r="X33" i="1"/>
  <c r="X39" i="1"/>
  <c r="X36" i="1"/>
  <c r="X24" i="1"/>
  <c r="X26" i="1"/>
  <c r="X35" i="1"/>
  <c r="X25" i="1"/>
  <c r="V40" i="5"/>
  <c r="X40" i="5" s="1"/>
  <c r="X39" i="5"/>
  <c r="W37" i="5"/>
  <c r="X38" i="5"/>
  <c r="Y25" i="1" l="1"/>
  <c r="Y26" i="1" s="1"/>
  <c r="Y27" i="1" s="1"/>
  <c r="Y28" i="1" s="1"/>
  <c r="Y29" i="1" s="1"/>
  <c r="Y30" i="1" s="1"/>
  <c r="Y31" i="1" s="1"/>
  <c r="Y32" i="1" s="1"/>
  <c r="Y33" i="1" s="1"/>
  <c r="Y34" i="1" s="1"/>
  <c r="Y35" i="1" s="1"/>
  <c r="Y36" i="1" s="1"/>
  <c r="Y37" i="1" s="1"/>
  <c r="Y38" i="1" s="1"/>
  <c r="Y39" i="1" s="1"/>
  <c r="Y40" i="1" s="1"/>
  <c r="AA40" i="1" s="1"/>
  <c r="Z37" i="1"/>
  <c r="X37" i="5"/>
  <c r="W36" i="5"/>
  <c r="AA38" i="1" l="1"/>
  <c r="AA39" i="1"/>
  <c r="Z36" i="1"/>
  <c r="AA37" i="1"/>
  <c r="X36" i="5"/>
  <c r="W35" i="5"/>
  <c r="Z35" i="1" l="1"/>
  <c r="AA36" i="1"/>
  <c r="X35" i="5"/>
  <c r="W34" i="5"/>
  <c r="AA35" i="1" l="1"/>
  <c r="Z34" i="1"/>
  <c r="X34" i="5"/>
  <c r="W33" i="5"/>
  <c r="Z33" i="1" l="1"/>
  <c r="AA34" i="1"/>
  <c r="X33" i="5"/>
  <c r="W32" i="5"/>
  <c r="Z32" i="1" l="1"/>
  <c r="AA33" i="1"/>
  <c r="W31" i="5"/>
  <c r="X32" i="5"/>
  <c r="Z31" i="1" l="1"/>
  <c r="AA32" i="1"/>
  <c r="X31" i="5"/>
  <c r="W30" i="5"/>
  <c r="AA31" i="1" l="1"/>
  <c r="Z30" i="1"/>
  <c r="X30" i="5"/>
  <c r="W29" i="5"/>
  <c r="AA30" i="1" l="1"/>
  <c r="Z29" i="1"/>
  <c r="X29" i="5"/>
  <c r="W28" i="5"/>
  <c r="AA29" i="1" l="1"/>
  <c r="Z28" i="1"/>
  <c r="X28" i="5"/>
  <c r="W27" i="5"/>
  <c r="Z27" i="1" l="1"/>
  <c r="AA28" i="1"/>
  <c r="W26" i="5"/>
  <c r="X27" i="5"/>
  <c r="AA27" i="1" l="1"/>
  <c r="Z26" i="1"/>
  <c r="X26" i="5"/>
  <c r="W25" i="5"/>
  <c r="AA26" i="1" l="1"/>
  <c r="Z25" i="1"/>
  <c r="X25" i="5"/>
  <c r="W24" i="5"/>
  <c r="AA25" i="1" l="1"/>
  <c r="Z24" i="1"/>
  <c r="X24" i="5"/>
  <c r="W23" i="5"/>
  <c r="Z23" i="1" l="1"/>
  <c r="AA24" i="1"/>
  <c r="X23" i="5"/>
  <c r="W22" i="5"/>
  <c r="Z22" i="1" l="1"/>
  <c r="AA23" i="1"/>
  <c r="W21" i="5"/>
  <c r="X21" i="5" s="1"/>
  <c r="X22" i="5"/>
  <c r="AA22" i="1" l="1"/>
  <c r="Z21" i="1"/>
  <c r="AA21" i="1" s="1"/>
  <c r="X42" i="5"/>
  <c r="AA42" i="1" l="1"/>
  <c r="AC21" i="1" s="1"/>
  <c r="AD21" i="1" s="1"/>
  <c r="Z39" i="5"/>
  <c r="AA39" i="5" s="1"/>
  <c r="Z38" i="5"/>
  <c r="AA38" i="5" s="1"/>
  <c r="Z40" i="5"/>
  <c r="AA40" i="5" s="1"/>
  <c r="Z37" i="5"/>
  <c r="AA37" i="5" s="1"/>
  <c r="Z36" i="5"/>
  <c r="AA36" i="5" s="1"/>
  <c r="Z35" i="5"/>
  <c r="AA35" i="5" s="1"/>
  <c r="Z34" i="5"/>
  <c r="AA34" i="5" s="1"/>
  <c r="Z33" i="5"/>
  <c r="AA33" i="5" s="1"/>
  <c r="Z32" i="5"/>
  <c r="AA32" i="5" s="1"/>
  <c r="Z31" i="5"/>
  <c r="AA31" i="5" s="1"/>
  <c r="Z30" i="5"/>
  <c r="AA30" i="5" s="1"/>
  <c r="Z29" i="5"/>
  <c r="AA29" i="5" s="1"/>
  <c r="Z28" i="5"/>
  <c r="AA28" i="5" s="1"/>
  <c r="Z27" i="5"/>
  <c r="AA27" i="5" s="1"/>
  <c r="Z26" i="5"/>
  <c r="AA26" i="5" s="1"/>
  <c r="Z25" i="5"/>
  <c r="AA25" i="5" s="1"/>
  <c r="Z24" i="5"/>
  <c r="AA24" i="5" s="1"/>
  <c r="Z23" i="5"/>
  <c r="AA23" i="5" s="1"/>
  <c r="Z21" i="5"/>
  <c r="AA21" i="5" s="1"/>
  <c r="AA42" i="5" s="1"/>
  <c r="AA44" i="5" s="1"/>
  <c r="Z22" i="5"/>
  <c r="AA22" i="5" s="1"/>
  <c r="AC22" i="1" l="1"/>
  <c r="AD22" i="1" s="1"/>
  <c r="AC40" i="1"/>
  <c r="AD40" i="1" s="1"/>
  <c r="AC39" i="1"/>
  <c r="AD39" i="1" s="1"/>
  <c r="AC38" i="1"/>
  <c r="AD38" i="1" s="1"/>
  <c r="AC37" i="1"/>
  <c r="AD37" i="1" s="1"/>
  <c r="AC36" i="1"/>
  <c r="AD36" i="1" s="1"/>
  <c r="AC35" i="1"/>
  <c r="AD35" i="1" s="1"/>
  <c r="AC34" i="1"/>
  <c r="AD34" i="1" s="1"/>
  <c r="AC33" i="1"/>
  <c r="AD33" i="1" s="1"/>
  <c r="AC32" i="1"/>
  <c r="AD32" i="1" s="1"/>
  <c r="AC31" i="1"/>
  <c r="AD31" i="1" s="1"/>
  <c r="AC30" i="1"/>
  <c r="AD30" i="1" s="1"/>
  <c r="AC29" i="1"/>
  <c r="AD29" i="1" s="1"/>
  <c r="AC28" i="1"/>
  <c r="AD28" i="1" s="1"/>
  <c r="AC27" i="1"/>
  <c r="AD27" i="1" s="1"/>
  <c r="AC26" i="1"/>
  <c r="AD26" i="1" s="1"/>
  <c r="AC25" i="1"/>
  <c r="AD25" i="1" s="1"/>
  <c r="AC24" i="1"/>
  <c r="AD24" i="1" s="1"/>
  <c r="AC23" i="1"/>
  <c r="AD23" i="1" s="1"/>
  <c r="N52" i="5"/>
  <c r="Q52" i="5" s="1"/>
  <c r="N53" i="5"/>
  <c r="Q53" i="5" s="1"/>
  <c r="N57" i="5"/>
  <c r="Q57" i="5" s="1"/>
  <c r="N62" i="5"/>
  <c r="Q62" i="5" s="1"/>
  <c r="N56" i="5"/>
  <c r="Q56" i="5" s="1"/>
  <c r="N66" i="5"/>
  <c r="Q66" i="5" s="1"/>
  <c r="N58" i="5"/>
  <c r="Q58" i="5" s="1"/>
  <c r="N54" i="5"/>
  <c r="Q54" i="5" s="1"/>
  <c r="N55" i="5"/>
  <c r="Q55" i="5" s="1"/>
  <c r="N65" i="5"/>
  <c r="Q65" i="5" s="1"/>
  <c r="N61" i="5"/>
  <c r="Q61" i="5" s="1"/>
  <c r="N68" i="5"/>
  <c r="Q68" i="5" s="1"/>
  <c r="N69" i="5"/>
  <c r="Q69" i="5" s="1"/>
  <c r="N64" i="5"/>
  <c r="Q64" i="5" s="1"/>
  <c r="N71" i="5"/>
  <c r="Q71" i="5" s="1"/>
  <c r="N63" i="5"/>
  <c r="Q63" i="5" s="1"/>
  <c r="N70" i="5"/>
  <c r="Q70" i="5" s="1"/>
  <c r="N67" i="5"/>
  <c r="Q67" i="5" s="1"/>
  <c r="N59" i="5"/>
  <c r="Q59" i="5" s="1"/>
  <c r="N60" i="5"/>
  <c r="Q60" i="5" s="1"/>
  <c r="AD42" i="1" l="1"/>
  <c r="AD44" i="1" s="1"/>
  <c r="P67" i="1" s="1"/>
  <c r="S67" i="1" s="1"/>
  <c r="P57" i="1" l="1"/>
  <c r="S57" i="1" s="1"/>
  <c r="P55" i="1"/>
  <c r="S55" i="1" s="1"/>
  <c r="P54" i="1"/>
  <c r="S54" i="1" s="1"/>
  <c r="P56" i="1"/>
  <c r="S56" i="1" s="1"/>
  <c r="P63" i="1"/>
  <c r="S63" i="1" s="1"/>
  <c r="P64" i="1"/>
  <c r="S64" i="1" s="1"/>
  <c r="P59" i="1"/>
  <c r="S59" i="1" s="1"/>
  <c r="P52" i="1"/>
  <c r="S52" i="1" s="1"/>
  <c r="P68" i="1"/>
  <c r="S68" i="1" s="1"/>
  <c r="P65" i="1"/>
  <c r="S65" i="1" s="1"/>
  <c r="P61" i="1"/>
  <c r="S61" i="1" s="1"/>
  <c r="P58" i="1"/>
  <c r="S58" i="1" s="1"/>
  <c r="P66" i="1"/>
  <c r="S66" i="1" s="1"/>
  <c r="P53" i="1"/>
  <c r="S53" i="1" s="1"/>
  <c r="P71" i="1"/>
  <c r="S71" i="1" s="1"/>
  <c r="P62" i="1"/>
  <c r="S62" i="1" s="1"/>
  <c r="P60" i="1"/>
  <c r="S60" i="1" s="1"/>
  <c r="P69" i="1"/>
  <c r="S69" i="1" s="1"/>
  <c r="P70" i="1"/>
  <c r="S70" i="1" s="1"/>
</calcChain>
</file>

<file path=xl/sharedStrings.xml><?xml version="1.0" encoding="utf-8"?>
<sst xmlns="http://schemas.openxmlformats.org/spreadsheetml/2006/main" count="130" uniqueCount="66">
  <si>
    <t>A</t>
  </si>
  <si>
    <t>B</t>
  </si>
  <si>
    <t>C</t>
  </si>
  <si>
    <t>D</t>
  </si>
  <si>
    <t>E</t>
  </si>
  <si>
    <t>F</t>
  </si>
  <si>
    <t>G</t>
  </si>
  <si>
    <t>H</t>
  </si>
  <si>
    <t>I</t>
  </si>
  <si>
    <t>L</t>
  </si>
  <si>
    <t>M</t>
  </si>
  <si>
    <t>n. offerte minor ribasso da elim.</t>
  </si>
  <si>
    <t>n. offerte maggior ribasso da elim.</t>
  </si>
  <si>
    <t>Partecipante / 
Teilnehmer</t>
  </si>
  <si>
    <t>DITTA D SRL</t>
  </si>
  <si>
    <t>DITTA E SRL</t>
  </si>
  <si>
    <t>DITTA A SRL</t>
  </si>
  <si>
    <t>DITTA B SRL</t>
  </si>
  <si>
    <t>DITTA C SRL</t>
  </si>
  <si>
    <t>µs</t>
  </si>
  <si>
    <t>Calcolo media / Berechnung Mittelwert</t>
  </si>
  <si>
    <t>µ</t>
  </si>
  <si>
    <t>Pos.</t>
  </si>
  <si>
    <t>Importo a base di gara / 
Ausschreibebetrag</t>
  </si>
  <si>
    <t>Numero decimali soglia anomalia /
Dezimalstellen berechnete Schwelle</t>
  </si>
  <si>
    <t>Ribasso percentuale /
Prozentueller Abschlag   
(%)</t>
  </si>
  <si>
    <t>Ribasso percentuale / 
Prozentueller Abschalg 
(%)</t>
  </si>
  <si>
    <t>Ordina ribassi / Abschäge anornden</t>
  </si>
  <si>
    <t>Ribassi &gt; media / Abschläge &gt; Mittelwert</t>
  </si>
  <si>
    <t xml:space="preserve">Scarti da media / Abweichung Mittelwert </t>
  </si>
  <si>
    <t>Riepilogo / Übersicht</t>
  </si>
  <si>
    <t>DITTA F SRL</t>
  </si>
  <si>
    <t>DITTA G SRL</t>
  </si>
  <si>
    <t>DITTA H SRL</t>
  </si>
  <si>
    <t>DITTA I SRL</t>
  </si>
  <si>
    <t>DITTA L SRL</t>
  </si>
  <si>
    <t>DITTA M SRL</t>
  </si>
  <si>
    <t>*Soglia di anomalia calcolata / 
Berechnete Schwelle der ungewöhnlich niedrigen Angebote</t>
  </si>
  <si>
    <t>Helper</t>
  </si>
  <si>
    <t>CUP, CIG</t>
  </si>
  <si>
    <t>Determinazione blocco unitario</t>
  </si>
  <si>
    <t>n. offerte ammesse / zugelassene Angebote</t>
  </si>
  <si>
    <t>Calcolo scarti / Berechnung Abweichungen</t>
  </si>
  <si>
    <t>Operatore economico / 
Wirtschaftsteilnehmer</t>
  </si>
  <si>
    <t xml:space="preserve">GARA/VERGABEVERFAHREN </t>
  </si>
  <si>
    <t>denominazione/Bezeichnung</t>
  </si>
  <si>
    <t>Importo a base di gara / 
Ausschreibungsbetrag</t>
  </si>
  <si>
    <t xml:space="preserve">Esclusione automatica / 
Automatischer Ausschluss
</t>
  </si>
  <si>
    <t>n. offerte ammesse / 
Anzahl der zugelassenen Angebote</t>
  </si>
  <si>
    <t>Flusso di calcolo / Berechnungsablauf</t>
  </si>
  <si>
    <t>Segnalazione offerte anomale o soggette ad esclusione automatica/ ungewöhnlich niedrige Angebote und automatischer Ausschluss</t>
  </si>
  <si>
    <t>Numero decimali soglia anomalia /
Dezimalstellen  berechnete Schwelle</t>
  </si>
  <si>
    <t>GARA/VERGABEVERFAHREN</t>
  </si>
  <si>
    <t>Segnalazione offerte anomale o soggette ad esclusione automatica/ungewöhnlich niedrige Angebote und automatischer Ausschluss</t>
  </si>
  <si>
    <t>CALCOLO ANOMALIA DELLE OFFERTE SECONDO LA “LINEA GUIDA CONCERNENTE LE FORMULE PER IL CALCOLO DELL’ANOMALIA DELLE OFFERTE ED ESCLUSIONE AUTOMATICA” ADOTTATA CON DELIBERAZIONE DELLA GIUNTA PROVINCIALE N. 1099 DEL 30/10/2018   /
BERECHNUNG DER UNGEWÖHNLICH NIEDRIGEN ANGEBOTE GEMÄSS BESCHLUSS DER LANDESREGIERUNG NR. 1099 VOM 30/10/2018 („ANWENDUNGSRICHTLINIE BETREFFEND DIE FORMELN FÜR DIE BERECHNUNG DER UNGEWÖHNLICH NIEDRIGEN ANGEBOTE SOWIE DES AUTOMATISCHEN AUSSCHLUSSES“)</t>
  </si>
  <si>
    <t>CRITERIO DELL’OFFERTA ECONOMICAMENTE PIÚ VANTAGGIOSA AL SOLO PREZZO   /   KRITERIUM DES WIRTSCHAFTLICH GÜNSTIGSTEN ANGEBOTS AUSSCHLIESSLICH NACH PREIS</t>
  </si>
  <si>
    <t>Tutti i calcoli intermedi per la determinazione della soglia di anomalia sono effettuati con 15 cifre significative di precisione. La soglia di anomalia è quindi espressa fino alla X cifra decimale arrotondata all'unità superiore qualora la X cifra decimale sia pari o superiore a cinque   / 
alle Zwischenberechnungen zur Festlegung der Anomalieschwelle werden mit einer 15-stelligen Genauigkeit berechnet. Angegeben wird diese Schwelle mit X Dezimalstellen - aufgerundet auf die höhere Einheit, wenn die X Dezimalstelle größer oder gleich fünf ist.</t>
  </si>
  <si>
    <t>par. 1, art. (1) media aritmetica dei ribassi percentuali di tutte le offerte ammesse, con esclusione del 10 per cento, arrotondato all'unità superiore, rispettivamente delle offerte di maggior ribasso e di quelle di minor ribasso, incrementata dello scarto medio aritmetico dei ribassi percentuali che superano la predetta media   /
Abs. 1, Art. (1) arithmetisches Mittel der prozentuellen Preisabschläge aller zugelassenen Angebote mit Ausnahme von aufgerundet zehn Prozent der Angebote mit dem jeweils höchsten bzw. niedrigsten Preisabschlag, zuzüglich der mittleren arithmetischen Differenz der prozentuellen Preisabschläge, die das zuvor genannte Mittl überschreiten.</t>
  </si>
  <si>
    <t>par. I, art. (1) media aritmetica dei ribassi percentuali di tutte le offerte ammesse, con esclusione del 10 per cento, arrotondato all'unità superiore, rispettivamente delle offerte di maggior ribasso e di quelle di minor ribasso, incrementata dello scarto medio aritmetico dei ribassi percentuali che superano la predetta media   /
Abs. I, Art. (1) arithmetisches Mittel der prozentuellen Preisabschläge aller zugelassenen Angebote mit Ausnahme von aufgerundet zehn Prozent der Angebote mit dem jeweils höchsten bzw. niedrigsten Preisabschlag, zuzüglich der mittleren arithmetischen Differenz der prozentuellen Preisabschläge, die das zuvor genannte Mittl überschreiten.</t>
  </si>
  <si>
    <t>Istruzioni   /   Anleitung</t>
  </si>
  <si>
    <t>1) Completare le celle con sfondo "giallo" e "blu"   /   Die Zellen mit Hintergrund "gelb" und "blau" ergänzen;</t>
  </si>
  <si>
    <t>Importo offerto al netto degli oneri di sicurezza / Angebotener Betrag 
ohne Sichereitskosten
(Euro)</t>
  </si>
  <si>
    <t>Ribasso percentuale al netto degli oneri di sicurezza /
Prozentueller Abschlag ohne Sichereitskosten
(%)</t>
  </si>
  <si>
    <t>ESITO VERIFICA / ERGEBNIS DER ÜBERPRÜFUNG</t>
  </si>
  <si>
    <t>ESCLUSIONE AUTOMATICA /
AUTOMATISCHER AUSSCHLUSS</t>
  </si>
  <si>
    <t>no/nein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</si>
</sst>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0.0000000000%"/>
    <numFmt numFmtId="165" formatCode="0.00000000000000000%"/>
    <numFmt numFmtId="166" formatCode="0.000000000000000000%"/>
    <numFmt numFmtId="167" formatCode="#,##0.00\ &quot;€&quot;"/>
    <numFmt numFmtId="168" formatCode="0.000000%"/>
    <numFmt numFmtId="169" formatCode="#,##0_ ;\-#,##0\ "/>
  </numFmts>
  <fonts count="11" x14ac:knownFonts="1">
    <font>
      <sz val="11"/>
      <color theme="1"/>
      <name val="Calibri"/>
      <family val="2"/>
      <scheme val="minor"/>
    </font>
    <font>
      <b/>
      <sz val="11"/>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9"/>
      <color theme="1"/>
      <name val="Calibri"/>
      <family val="2"/>
      <scheme val="minor"/>
    </font>
    <font>
      <b/>
      <sz val="9"/>
      <color theme="1"/>
      <name val="Calibri"/>
      <family val="2"/>
      <scheme val="minor"/>
    </font>
    <font>
      <b/>
      <sz val="9"/>
      <color theme="1"/>
      <name val="Calibri"/>
      <family val="2"/>
    </font>
    <font>
      <b/>
      <sz val="16"/>
      <color theme="1"/>
      <name val="Calibri"/>
      <family val="2"/>
      <scheme val="minor"/>
    </font>
    <font>
      <b/>
      <sz val="10"/>
      <name val="Calibri"/>
      <family val="2"/>
      <scheme val="minor"/>
    </font>
  </fonts>
  <fills count="7">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8"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auto="1"/>
      </left>
      <right/>
      <top style="thin">
        <color auto="1"/>
      </top>
      <bottom/>
      <diagonal/>
    </border>
    <border>
      <left/>
      <right/>
      <top style="hair">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thin">
        <color indexed="64"/>
      </top>
      <bottom style="thin">
        <color auto="1"/>
      </bottom>
      <diagonal/>
    </border>
    <border>
      <left style="hair">
        <color indexed="64"/>
      </left>
      <right style="hair">
        <color indexed="64"/>
      </right>
      <top style="hair">
        <color indexed="64"/>
      </top>
      <bottom/>
      <diagonal/>
    </border>
    <border>
      <left/>
      <right style="hair">
        <color indexed="64"/>
      </right>
      <top/>
      <bottom/>
      <diagonal/>
    </border>
    <border>
      <left style="thin">
        <color indexed="64"/>
      </left>
      <right style="thin">
        <color indexed="64"/>
      </right>
      <top/>
      <bottom/>
      <diagonal/>
    </border>
  </borders>
  <cellStyleXfs count="1">
    <xf numFmtId="0" fontId="0" fillId="0" borderId="0"/>
  </cellStyleXfs>
  <cellXfs count="169">
    <xf numFmtId="0" fontId="0" fillId="0" borderId="0" xfId="0"/>
    <xf numFmtId="49" fontId="0" fillId="6" borderId="18" xfId="0" applyNumberFormat="1" applyFill="1" applyBorder="1" applyAlignment="1" applyProtection="1">
      <alignment vertical="top"/>
    </xf>
    <xf numFmtId="49" fontId="7" fillId="3" borderId="25" xfId="0" applyNumberFormat="1" applyFont="1" applyFill="1" applyBorder="1" applyAlignment="1" applyProtection="1">
      <alignment horizontal="center"/>
      <protection locked="0"/>
    </xf>
    <xf numFmtId="164" fontId="6" fillId="3" borderId="1" xfId="0" applyNumberFormat="1" applyFont="1" applyFill="1" applyBorder="1" applyAlignment="1" applyProtection="1">
      <alignment horizontal="right"/>
      <protection locked="0"/>
    </xf>
    <xf numFmtId="44" fontId="7" fillId="2" borderId="1" xfId="0" applyNumberFormat="1" applyFont="1" applyFill="1" applyBorder="1" applyAlignment="1" applyProtection="1">
      <alignment horizontal="left" wrapText="1"/>
      <protection locked="0"/>
    </xf>
    <xf numFmtId="0" fontId="7" fillId="2" borderId="1" xfId="0" applyFont="1" applyFill="1" applyBorder="1" applyAlignment="1" applyProtection="1">
      <alignment horizontal="center"/>
      <protection locked="0"/>
    </xf>
    <xf numFmtId="44" fontId="2" fillId="2" borderId="1" xfId="0" applyNumberFormat="1" applyFont="1" applyFill="1" applyBorder="1" applyAlignment="1" applyProtection="1">
      <alignment horizontal="right" vertical="center" wrapText="1"/>
      <protection locked="0"/>
    </xf>
    <xf numFmtId="0" fontId="2" fillId="2" borderId="1" xfId="0" applyNumberFormat="1" applyFont="1" applyFill="1" applyBorder="1" applyAlignment="1" applyProtection="1">
      <alignment horizontal="right" vertical="center" wrapText="1"/>
      <protection locked="0"/>
    </xf>
    <xf numFmtId="0" fontId="1" fillId="0" borderId="0" xfId="0" applyFont="1" applyProtection="1"/>
    <xf numFmtId="0" fontId="2" fillId="0" borderId="0" xfId="0" applyFont="1" applyProtection="1"/>
    <xf numFmtId="0" fontId="2" fillId="0" borderId="0" xfId="0" applyFont="1" applyAlignment="1" applyProtection="1">
      <alignment horizontal="left" wrapText="1"/>
    </xf>
    <xf numFmtId="0" fontId="6" fillId="0" borderId="0" xfId="0" applyFont="1" applyAlignment="1" applyProtection="1">
      <alignment horizontal="left" wrapText="1"/>
    </xf>
    <xf numFmtId="44" fontId="2" fillId="0" borderId="0" xfId="0" applyNumberFormat="1" applyFont="1" applyFill="1" applyBorder="1" applyAlignment="1" applyProtection="1">
      <alignment horizontal="right" vertical="center" wrapText="1"/>
    </xf>
    <xf numFmtId="0" fontId="2" fillId="0" borderId="0" xfId="0" applyNumberFormat="1" applyFont="1" applyFill="1" applyBorder="1" applyAlignment="1" applyProtection="1">
      <alignment horizontal="right" vertical="center" wrapText="1"/>
    </xf>
    <xf numFmtId="49" fontId="6" fillId="0" borderId="0" xfId="0" applyNumberFormat="1" applyFont="1" applyAlignment="1" applyProtection="1">
      <alignment horizontal="left" wrapText="1"/>
    </xf>
    <xf numFmtId="0" fontId="10" fillId="3" borderId="1" xfId="0" applyNumberFormat="1" applyFont="1" applyFill="1" applyBorder="1" applyAlignment="1" applyProtection="1">
      <alignment horizontal="right" vertical="center" wrapText="1"/>
    </xf>
    <xf numFmtId="0" fontId="0" fillId="0" borderId="0" xfId="0" applyProtection="1"/>
    <xf numFmtId="0" fontId="0" fillId="0" borderId="0" xfId="0" applyFill="1" applyProtection="1"/>
    <xf numFmtId="0" fontId="6" fillId="0" borderId="19" xfId="0" applyFont="1" applyFill="1" applyBorder="1" applyAlignment="1" applyProtection="1"/>
    <xf numFmtId="0" fontId="6" fillId="0" borderId="27" xfId="0" applyFont="1" applyFill="1" applyBorder="1" applyAlignment="1" applyProtection="1"/>
    <xf numFmtId="0" fontId="6" fillId="0" borderId="0" xfId="0" applyFont="1" applyProtection="1"/>
    <xf numFmtId="0" fontId="6" fillId="0" borderId="0" xfId="0" applyFont="1" applyFill="1" applyBorder="1" applyAlignment="1" applyProtection="1">
      <alignment vertical="center"/>
    </xf>
    <xf numFmtId="0" fontId="6" fillId="0" borderId="2" xfId="0" applyFont="1" applyFill="1" applyBorder="1" applyAlignment="1" applyProtection="1">
      <alignment vertical="center"/>
    </xf>
    <xf numFmtId="0" fontId="6" fillId="3" borderId="2" xfId="0" applyFont="1" applyFill="1" applyBorder="1" applyAlignment="1" applyProtection="1">
      <alignment horizontal="center" vertical="center"/>
    </xf>
    <xf numFmtId="0" fontId="6" fillId="3" borderId="2" xfId="0" applyFont="1" applyFill="1" applyBorder="1" applyAlignment="1" applyProtection="1">
      <alignment horizontal="center" vertical="center" wrapText="1"/>
    </xf>
    <xf numFmtId="0" fontId="6" fillId="0" borderId="2" xfId="0" applyFont="1" applyBorder="1" applyProtection="1"/>
    <xf numFmtId="0" fontId="7" fillId="2" borderId="6" xfId="0" applyFont="1" applyFill="1" applyBorder="1" applyAlignment="1" applyProtection="1">
      <alignment horizontal="center" vertical="center" wrapText="1"/>
    </xf>
    <xf numFmtId="0" fontId="7" fillId="2" borderId="7" xfId="0" applyFont="1" applyFill="1" applyBorder="1" applyAlignment="1" applyProtection="1">
      <alignment horizontal="center" vertical="center" wrapText="1"/>
    </xf>
    <xf numFmtId="0" fontId="6" fillId="3" borderId="25"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7" fillId="2" borderId="17"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7" fillId="3" borderId="22" xfId="0" applyFont="1" applyFill="1" applyBorder="1" applyAlignment="1" applyProtection="1">
      <alignment horizontal="center" vertical="center"/>
    </xf>
    <xf numFmtId="0" fontId="7" fillId="3" borderId="23" xfId="0" applyFont="1" applyFill="1" applyBorder="1" applyAlignment="1" applyProtection="1">
      <alignment horizontal="center" vertical="center"/>
    </xf>
    <xf numFmtId="0" fontId="7" fillId="3" borderId="24" xfId="0" applyFont="1" applyFill="1" applyBorder="1" applyAlignment="1" applyProtection="1">
      <alignment horizontal="center" vertical="center"/>
    </xf>
    <xf numFmtId="0" fontId="6" fillId="3" borderId="4" xfId="0" applyFont="1" applyFill="1" applyBorder="1" applyAlignment="1" applyProtection="1">
      <alignment horizontal="center" vertical="center"/>
    </xf>
    <xf numFmtId="0" fontId="6" fillId="3" borderId="4" xfId="0" applyFont="1" applyFill="1" applyBorder="1" applyAlignment="1" applyProtection="1">
      <alignment horizontal="center" vertical="center" wrapText="1"/>
    </xf>
    <xf numFmtId="0" fontId="6" fillId="3" borderId="4" xfId="0" applyFont="1" applyFill="1" applyBorder="1" applyAlignment="1" applyProtection="1">
      <alignment horizontal="right" vertical="center" wrapText="1"/>
    </xf>
    <xf numFmtId="164" fontId="6" fillId="3" borderId="1" xfId="0" applyNumberFormat="1" applyFont="1" applyFill="1" applyBorder="1" applyAlignment="1" applyProtection="1">
      <alignment horizontal="right"/>
    </xf>
    <xf numFmtId="10" fontId="6" fillId="0" borderId="0" xfId="0" applyNumberFormat="1" applyFont="1" applyBorder="1" applyProtection="1"/>
    <xf numFmtId="10" fontId="7" fillId="3" borderId="8" xfId="0" applyNumberFormat="1" applyFont="1" applyFill="1" applyBorder="1" applyProtection="1"/>
    <xf numFmtId="10" fontId="7" fillId="3" borderId="19" xfId="0" applyNumberFormat="1" applyFont="1" applyFill="1" applyBorder="1" applyProtection="1"/>
    <xf numFmtId="1" fontId="7" fillId="3" borderId="2" xfId="0" applyNumberFormat="1" applyFont="1" applyFill="1" applyBorder="1" applyProtection="1"/>
    <xf numFmtId="0" fontId="6" fillId="3" borderId="4" xfId="0" applyFont="1" applyFill="1" applyBorder="1" applyAlignment="1" applyProtection="1">
      <alignment horizontal="center"/>
    </xf>
    <xf numFmtId="0" fontId="6" fillId="3" borderId="4" xfId="0" applyNumberFormat="1" applyFont="1" applyFill="1" applyBorder="1" applyAlignment="1" applyProtection="1">
      <alignment horizontal="center"/>
    </xf>
    <xf numFmtId="164" fontId="6" fillId="3" borderId="4" xfId="0" applyNumberFormat="1" applyFont="1" applyFill="1" applyBorder="1" applyAlignment="1" applyProtection="1">
      <alignment horizontal="right"/>
    </xf>
    <xf numFmtId="164" fontId="6" fillId="3" borderId="2" xfId="0" applyNumberFormat="1" applyFont="1" applyFill="1" applyBorder="1" applyAlignment="1" applyProtection="1">
      <alignment horizontal="right"/>
    </xf>
    <xf numFmtId="1" fontId="6" fillId="0" borderId="0" xfId="0" applyNumberFormat="1" applyFont="1" applyProtection="1"/>
    <xf numFmtId="1" fontId="6" fillId="0" borderId="0" xfId="0" applyNumberFormat="1" applyFont="1" applyBorder="1" applyProtection="1"/>
    <xf numFmtId="168" fontId="6" fillId="0" borderId="0" xfId="0" applyNumberFormat="1" applyFont="1" applyBorder="1" applyProtection="1"/>
    <xf numFmtId="0" fontId="6" fillId="0" borderId="14" xfId="0" applyFont="1" applyFill="1" applyBorder="1" applyAlignment="1" applyProtection="1">
      <alignment horizontal="center"/>
    </xf>
    <xf numFmtId="0" fontId="6" fillId="0" borderId="0" xfId="0" applyFont="1" applyAlignment="1" applyProtection="1">
      <alignment horizontal="center"/>
    </xf>
    <xf numFmtId="167" fontId="6" fillId="0" borderId="14" xfId="0" applyNumberFormat="1" applyFont="1" applyFill="1" applyBorder="1" applyAlignment="1" applyProtection="1">
      <alignment horizontal="right"/>
    </xf>
    <xf numFmtId="164" fontId="6" fillId="0" borderId="14" xfId="0" applyNumberFormat="1" applyFont="1" applyFill="1" applyBorder="1" applyAlignment="1" applyProtection="1">
      <alignment horizontal="right"/>
    </xf>
    <xf numFmtId="0" fontId="6" fillId="0" borderId="0" xfId="0" applyFont="1" applyBorder="1" applyProtection="1"/>
    <xf numFmtId="10" fontId="6" fillId="0" borderId="0" xfId="0" applyNumberFormat="1" applyFont="1" applyProtection="1"/>
    <xf numFmtId="164" fontId="6" fillId="0" borderId="0" xfId="0" applyNumberFormat="1" applyFont="1" applyAlignment="1" applyProtection="1">
      <alignment horizontal="right"/>
    </xf>
    <xf numFmtId="164" fontId="6" fillId="0" borderId="0" xfId="0" applyNumberFormat="1" applyFont="1" applyProtection="1"/>
    <xf numFmtId="0" fontId="8" fillId="0" borderId="0" xfId="0" applyFont="1" applyFill="1" applyAlignment="1" applyProtection="1">
      <alignment horizontal="right"/>
    </xf>
    <xf numFmtId="164" fontId="7" fillId="0" borderId="0" xfId="0" applyNumberFormat="1" applyFont="1" applyFill="1" applyBorder="1" applyProtection="1"/>
    <xf numFmtId="164" fontId="7" fillId="3" borderId="2" xfId="0" applyNumberFormat="1" applyFont="1" applyFill="1" applyBorder="1" applyProtection="1"/>
    <xf numFmtId="0" fontId="7" fillId="0" borderId="0" xfId="0" applyFont="1" applyFill="1" applyProtection="1"/>
    <xf numFmtId="164" fontId="7" fillId="4" borderId="2" xfId="0" applyNumberFormat="1" applyFont="1" applyFill="1" applyBorder="1" applyProtection="1"/>
    <xf numFmtId="0" fontId="6" fillId="0" borderId="0" xfId="0" applyFont="1" applyFill="1" applyProtection="1"/>
    <xf numFmtId="165" fontId="7" fillId="0" borderId="0" xfId="0" applyNumberFormat="1" applyFont="1" applyFill="1" applyBorder="1" applyProtection="1"/>
    <xf numFmtId="166" fontId="7" fillId="0" borderId="0" xfId="0" applyNumberFormat="1" applyFont="1" applyFill="1" applyBorder="1" applyProtection="1"/>
    <xf numFmtId="165" fontId="3" fillId="0" borderId="0" xfId="0" applyNumberFormat="1" applyFont="1" applyFill="1" applyBorder="1" applyAlignment="1" applyProtection="1">
      <alignment horizontal="left" vertical="center" wrapText="1"/>
    </xf>
    <xf numFmtId="168" fontId="9" fillId="0" borderId="0" xfId="0" applyNumberFormat="1" applyFont="1" applyFill="1" applyBorder="1" applyAlignment="1" applyProtection="1">
      <alignment horizontal="right" vertical="center"/>
    </xf>
    <xf numFmtId="0" fontId="4" fillId="0" borderId="0" xfId="0" applyFont="1" applyFill="1" applyProtection="1"/>
    <xf numFmtId="0" fontId="7" fillId="2" borderId="13" xfId="0" applyFont="1" applyFill="1"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0" xfId="0" applyFont="1" applyFill="1" applyBorder="1" applyAlignment="1" applyProtection="1">
      <alignment vertical="center" wrapText="1"/>
    </xf>
    <xf numFmtId="0" fontId="7" fillId="2" borderId="18" xfId="0" applyFont="1" applyFill="1" applyBorder="1" applyAlignment="1" applyProtection="1">
      <alignment horizontal="center" vertical="center"/>
    </xf>
    <xf numFmtId="0" fontId="7" fillId="0" borderId="1" xfId="0" applyFont="1" applyFill="1" applyBorder="1" applyAlignment="1" applyProtection="1">
      <alignment horizontal="center"/>
    </xf>
    <xf numFmtId="0" fontId="7" fillId="0" borderId="6" xfId="0" applyFont="1" applyFill="1" applyBorder="1" applyAlignment="1" applyProtection="1">
      <alignment horizontal="center"/>
    </xf>
    <xf numFmtId="0" fontId="7" fillId="0" borderId="7" xfId="0" applyFont="1" applyFill="1" applyBorder="1" applyAlignment="1" applyProtection="1">
      <alignment horizontal="center"/>
    </xf>
    <xf numFmtId="164" fontId="7" fillId="0" borderId="1" xfId="0" applyNumberFormat="1" applyFont="1" applyFill="1" applyBorder="1" applyAlignment="1" applyProtection="1">
      <alignment horizontal="right"/>
    </xf>
    <xf numFmtId="164" fontId="7" fillId="0" borderId="0" xfId="0" applyNumberFormat="1" applyFont="1" applyFill="1" applyBorder="1" applyAlignment="1" applyProtection="1">
      <alignment horizontal="center"/>
    </xf>
    <xf numFmtId="164" fontId="7" fillId="0" borderId="1" xfId="0" applyNumberFormat="1" applyFont="1" applyFill="1" applyBorder="1" applyAlignment="1" applyProtection="1">
      <alignment horizontal="center"/>
    </xf>
    <xf numFmtId="0" fontId="7" fillId="0" borderId="0" xfId="0" applyFont="1" applyFill="1" applyBorder="1" applyAlignment="1" applyProtection="1"/>
    <xf numFmtId="0" fontId="1" fillId="0" borderId="0" xfId="0" applyFont="1" applyFill="1" applyProtection="1"/>
    <xf numFmtId="0" fontId="7" fillId="0" borderId="0" xfId="0" applyFont="1" applyAlignment="1" applyProtection="1">
      <alignment horizontal="left" wrapText="1"/>
    </xf>
    <xf numFmtId="0" fontId="7" fillId="2" borderId="1" xfId="0" applyFont="1" applyFill="1" applyBorder="1" applyAlignment="1" applyProtection="1">
      <alignment horizontal="center" vertical="center"/>
    </xf>
    <xf numFmtId="0" fontId="6" fillId="5" borderId="1" xfId="0" applyFont="1" applyFill="1" applyBorder="1" applyAlignment="1" applyProtection="1">
      <alignment horizontal="center" vertical="center" wrapText="1"/>
    </xf>
    <xf numFmtId="164" fontId="6" fillId="5" borderId="1" xfId="0" applyNumberFormat="1" applyFont="1" applyFill="1" applyBorder="1" applyProtection="1"/>
    <xf numFmtId="167" fontId="6" fillId="3" borderId="4" xfId="0" applyNumberFormat="1" applyFont="1" applyFill="1" applyBorder="1" applyAlignment="1" applyProtection="1">
      <alignment horizontal="right"/>
    </xf>
    <xf numFmtId="10" fontId="7" fillId="0" borderId="0" xfId="0" applyNumberFormat="1" applyFont="1" applyFill="1" applyBorder="1" applyProtection="1"/>
    <xf numFmtId="167" fontId="7" fillId="0" borderId="1" xfId="0" applyNumberFormat="1" applyFont="1" applyFill="1" applyBorder="1" applyAlignment="1" applyProtection="1">
      <alignment horizontal="right"/>
    </xf>
    <xf numFmtId="10" fontId="6" fillId="0" borderId="0" xfId="0" applyNumberFormat="1" applyFont="1" applyFill="1" applyBorder="1" applyProtection="1"/>
    <xf numFmtId="0" fontId="6" fillId="0" borderId="0" xfId="0" applyFont="1" applyFill="1" applyBorder="1" applyAlignment="1" applyProtection="1">
      <alignment vertical="center" wrapText="1"/>
    </xf>
    <xf numFmtId="0" fontId="3" fillId="0" borderId="0" xfId="0" applyFont="1"/>
    <xf numFmtId="169" fontId="2" fillId="2" borderId="1" xfId="0" applyNumberFormat="1" applyFont="1" applyFill="1" applyBorder="1" applyAlignment="1" applyProtection="1">
      <alignment horizontal="right" vertical="center" wrapText="1"/>
      <protection locked="0"/>
    </xf>
    <xf numFmtId="49" fontId="1" fillId="6" borderId="1" xfId="0" applyNumberFormat="1" applyFont="1" applyFill="1" applyBorder="1" applyAlignment="1" applyProtection="1">
      <alignment vertical="top"/>
      <protection locked="0"/>
    </xf>
    <xf numFmtId="49" fontId="1" fillId="0" borderId="0" xfId="0" applyNumberFormat="1" applyFont="1" applyFill="1" applyBorder="1" applyAlignment="1" applyProtection="1">
      <alignment vertical="top"/>
      <protection locked="0"/>
    </xf>
    <xf numFmtId="0" fontId="0" fillId="0" borderId="0" xfId="0" applyFill="1"/>
    <xf numFmtId="169" fontId="2" fillId="0" borderId="28" xfId="0" applyNumberFormat="1" applyFont="1" applyFill="1" applyBorder="1" applyAlignment="1" applyProtection="1">
      <alignment horizontal="right" vertical="center" wrapText="1"/>
      <protection locked="0"/>
    </xf>
    <xf numFmtId="0" fontId="6" fillId="3" borderId="2" xfId="0" applyFont="1" applyFill="1" applyBorder="1" applyAlignment="1" applyProtection="1">
      <alignment horizontal="center" vertical="center" wrapText="1"/>
    </xf>
    <xf numFmtId="164" fontId="7" fillId="2" borderId="1" xfId="0" applyNumberFormat="1" applyFont="1" applyFill="1" applyBorder="1" applyProtection="1">
      <protection locked="0"/>
    </xf>
    <xf numFmtId="0" fontId="7" fillId="2" borderId="6" xfId="0" applyFont="1" applyFill="1" applyBorder="1" applyAlignment="1" applyProtection="1">
      <alignment horizontal="center"/>
      <protection locked="0"/>
    </xf>
    <xf numFmtId="0" fontId="7" fillId="2" borderId="7" xfId="0" applyFont="1" applyFill="1" applyBorder="1" applyAlignment="1" applyProtection="1">
      <alignment horizontal="center"/>
      <protection locked="0"/>
    </xf>
    <xf numFmtId="0" fontId="7" fillId="0" borderId="0" xfId="0" applyFont="1" applyFill="1" applyBorder="1" applyAlignment="1" applyProtection="1">
      <alignment horizontal="center"/>
    </xf>
    <xf numFmtId="168" fontId="9" fillId="5" borderId="5" xfId="0" applyNumberFormat="1" applyFont="1" applyFill="1" applyBorder="1" applyAlignment="1" applyProtection="1">
      <alignment horizontal="right" vertical="center"/>
    </xf>
    <xf numFmtId="168" fontId="9" fillId="5" borderId="3" xfId="0" applyNumberFormat="1" applyFont="1" applyFill="1" applyBorder="1" applyAlignment="1" applyProtection="1">
      <alignment horizontal="right" vertical="center"/>
    </xf>
    <xf numFmtId="0" fontId="7" fillId="2" borderId="13" xfId="0" applyFont="1" applyFill="1"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7" fillId="2" borderId="17" xfId="0" applyFont="1" applyFill="1" applyBorder="1" applyAlignment="1" applyProtection="1">
      <alignment horizontal="center" vertical="center" wrapText="1"/>
    </xf>
    <xf numFmtId="164" fontId="7" fillId="0" borderId="6" xfId="0" applyNumberFormat="1" applyFont="1" applyFill="1" applyBorder="1" applyAlignment="1" applyProtection="1">
      <alignment horizontal="center"/>
    </xf>
    <xf numFmtId="164" fontId="7" fillId="0" borderId="7" xfId="0" applyNumberFormat="1" applyFont="1" applyFill="1" applyBorder="1" applyAlignment="1" applyProtection="1">
      <alignment horizontal="center"/>
    </xf>
    <xf numFmtId="0" fontId="7" fillId="0" borderId="6" xfId="0" applyFont="1" applyFill="1" applyBorder="1" applyAlignment="1" applyProtection="1">
      <alignment horizontal="center"/>
    </xf>
    <xf numFmtId="0" fontId="7" fillId="0" borderId="7" xfId="0" applyFont="1" applyFill="1" applyBorder="1" applyAlignment="1" applyProtection="1">
      <alignment horizontal="center"/>
    </xf>
    <xf numFmtId="49" fontId="1" fillId="6" borderId="6" xfId="0" applyNumberFormat="1" applyFont="1" applyFill="1" applyBorder="1" applyAlignment="1" applyProtection="1">
      <alignment horizontal="left" vertical="top"/>
      <protection locked="0"/>
    </xf>
    <xf numFmtId="49" fontId="1" fillId="6" borderId="25" xfId="0" applyNumberFormat="1" applyFont="1" applyFill="1" applyBorder="1" applyAlignment="1" applyProtection="1">
      <alignment horizontal="left" vertical="top"/>
      <protection locked="0"/>
    </xf>
    <xf numFmtId="49" fontId="1" fillId="6" borderId="7" xfId="0" applyNumberFormat="1" applyFont="1" applyFill="1" applyBorder="1" applyAlignment="1" applyProtection="1">
      <alignment horizontal="left" vertical="top"/>
      <protection locked="0"/>
    </xf>
    <xf numFmtId="0" fontId="7" fillId="3" borderId="20" xfId="0" applyFont="1" applyFill="1" applyBorder="1" applyAlignment="1" applyProtection="1">
      <alignment horizontal="center" vertical="center"/>
    </xf>
    <xf numFmtId="0" fontId="7" fillId="3" borderId="14" xfId="0" applyFont="1" applyFill="1" applyBorder="1" applyAlignment="1" applyProtection="1">
      <alignment horizontal="center" vertical="center"/>
    </xf>
    <xf numFmtId="0" fontId="7" fillId="3" borderId="21" xfId="0" applyFont="1" applyFill="1" applyBorder="1" applyAlignment="1" applyProtection="1">
      <alignment horizontal="center" vertical="center"/>
    </xf>
    <xf numFmtId="0" fontId="7" fillId="3" borderId="22" xfId="0" applyFont="1" applyFill="1" applyBorder="1" applyAlignment="1" applyProtection="1">
      <alignment horizontal="center" vertical="center"/>
    </xf>
    <xf numFmtId="0" fontId="7" fillId="3" borderId="23" xfId="0" applyFont="1" applyFill="1" applyBorder="1" applyAlignment="1" applyProtection="1">
      <alignment horizontal="center" vertical="center"/>
    </xf>
    <xf numFmtId="0" fontId="7" fillId="3" borderId="24"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6" fillId="3" borderId="2"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49" fontId="7" fillId="2" borderId="6" xfId="0" applyNumberFormat="1" applyFont="1" applyFill="1" applyBorder="1" applyAlignment="1" applyProtection="1">
      <alignment horizontal="center"/>
      <protection locked="0"/>
    </xf>
    <xf numFmtId="49" fontId="7" fillId="2" borderId="7" xfId="0" applyNumberFormat="1" applyFont="1" applyFill="1" applyBorder="1" applyAlignment="1" applyProtection="1">
      <alignment horizontal="center"/>
      <protection locked="0"/>
    </xf>
    <xf numFmtId="0" fontId="2" fillId="0" borderId="0" xfId="0" applyFont="1" applyAlignment="1" applyProtection="1">
      <alignment horizontal="left" wrapText="1"/>
    </xf>
    <xf numFmtId="0" fontId="7" fillId="0" borderId="0" xfId="0" applyFont="1" applyAlignment="1" applyProtection="1">
      <alignment horizontal="left" wrapText="1"/>
    </xf>
    <xf numFmtId="0" fontId="6" fillId="0" borderId="0" xfId="0" applyFont="1" applyAlignment="1" applyProtection="1">
      <alignment horizontal="left" vertical="top" wrapText="1"/>
    </xf>
    <xf numFmtId="0" fontId="6" fillId="0" borderId="15" xfId="0" applyFont="1" applyBorder="1" applyAlignment="1" applyProtection="1">
      <alignment horizontal="left" vertical="top" wrapText="1"/>
    </xf>
    <xf numFmtId="0" fontId="6" fillId="3" borderId="20" xfId="0" applyFont="1" applyFill="1" applyBorder="1" applyAlignment="1" applyProtection="1">
      <alignment horizontal="center" vertical="center" wrapText="1"/>
    </xf>
    <xf numFmtId="0" fontId="6" fillId="3" borderId="14" xfId="0" applyFont="1" applyFill="1" applyBorder="1" applyAlignment="1" applyProtection="1">
      <alignment horizontal="center" vertical="center" wrapText="1"/>
    </xf>
    <xf numFmtId="0" fontId="6" fillId="3" borderId="21" xfId="0" applyFont="1" applyFill="1" applyBorder="1" applyAlignment="1" applyProtection="1">
      <alignment horizontal="center" vertical="center" wrapText="1"/>
    </xf>
    <xf numFmtId="0" fontId="6" fillId="3" borderId="22" xfId="0" applyFont="1" applyFill="1" applyBorder="1" applyAlignment="1" applyProtection="1">
      <alignment horizontal="center" vertical="center" wrapText="1"/>
    </xf>
    <xf numFmtId="0" fontId="6" fillId="3" borderId="23" xfId="0" applyFont="1" applyFill="1" applyBorder="1" applyAlignment="1" applyProtection="1">
      <alignment horizontal="center" vertical="center" wrapText="1"/>
    </xf>
    <xf numFmtId="0" fontId="6" fillId="3" borderId="24" xfId="0" applyFont="1" applyFill="1" applyBorder="1" applyAlignment="1" applyProtection="1">
      <alignment horizontal="center" vertical="center" wrapText="1"/>
    </xf>
    <xf numFmtId="0" fontId="0" fillId="0" borderId="0" xfId="0" applyAlignment="1" applyProtection="1">
      <alignment horizontal="left" vertical="center" wrapText="1"/>
    </xf>
    <xf numFmtId="0" fontId="0" fillId="0" borderId="15" xfId="0" applyBorder="1" applyAlignment="1" applyProtection="1">
      <alignment horizontal="left" vertical="center" wrapText="1"/>
    </xf>
    <xf numFmtId="0" fontId="6" fillId="3" borderId="26" xfId="0" applyFont="1" applyFill="1" applyBorder="1" applyAlignment="1" applyProtection="1">
      <alignment horizontal="center" vertical="center" wrapText="1"/>
    </xf>
    <xf numFmtId="0" fontId="6" fillId="3" borderId="4"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165" fontId="3" fillId="5" borderId="13" xfId="0" applyNumberFormat="1" applyFont="1" applyFill="1" applyBorder="1" applyAlignment="1" applyProtection="1">
      <alignment horizontal="left" vertical="center" wrapText="1"/>
    </xf>
    <xf numFmtId="165" fontId="3" fillId="5" borderId="10" xfId="0" applyNumberFormat="1" applyFont="1" applyFill="1" applyBorder="1" applyAlignment="1" applyProtection="1">
      <alignment horizontal="left" vertical="center" wrapText="1"/>
    </xf>
    <xf numFmtId="165" fontId="3" fillId="5" borderId="11" xfId="0" applyNumberFormat="1" applyFont="1" applyFill="1" applyBorder="1" applyAlignment="1" applyProtection="1">
      <alignment horizontal="left" vertical="center" wrapText="1"/>
    </xf>
    <xf numFmtId="165" fontId="3" fillId="5" borderId="12" xfId="0" applyNumberFormat="1" applyFont="1" applyFill="1" applyBorder="1" applyAlignment="1" applyProtection="1">
      <alignment horizontal="left" vertical="center" wrapText="1"/>
    </xf>
    <xf numFmtId="0" fontId="6" fillId="3" borderId="8" xfId="0" applyFont="1" applyFill="1" applyBorder="1" applyAlignment="1" applyProtection="1">
      <alignment horizontal="center" vertical="center"/>
    </xf>
    <xf numFmtId="0" fontId="6" fillId="3" borderId="19" xfId="0" applyFont="1" applyFill="1" applyBorder="1" applyAlignment="1" applyProtection="1">
      <alignment horizontal="center" vertical="center"/>
    </xf>
    <xf numFmtId="0" fontId="6" fillId="3" borderId="9" xfId="0" applyFont="1" applyFill="1" applyBorder="1" applyAlignment="1" applyProtection="1">
      <alignment horizontal="center" vertical="center"/>
    </xf>
    <xf numFmtId="0" fontId="6" fillId="3" borderId="8" xfId="0" applyFont="1" applyFill="1" applyBorder="1" applyAlignment="1" applyProtection="1">
      <alignment horizontal="center"/>
    </xf>
    <xf numFmtId="0" fontId="6" fillId="3" borderId="9" xfId="0" applyFont="1" applyFill="1" applyBorder="1" applyAlignment="1" applyProtection="1">
      <alignment horizontal="center"/>
    </xf>
    <xf numFmtId="0" fontId="6" fillId="0" borderId="10" xfId="0" applyFont="1" applyFill="1" applyBorder="1" applyAlignment="1" applyProtection="1">
      <alignment horizontal="center"/>
    </xf>
    <xf numFmtId="0" fontId="7" fillId="5" borderId="1" xfId="0" applyFont="1" applyFill="1" applyBorder="1" applyAlignment="1" applyProtection="1">
      <alignment horizontal="center" vertical="center" wrapText="1"/>
    </xf>
    <xf numFmtId="0" fontId="7" fillId="5" borderId="5" xfId="0" applyFont="1" applyFill="1" applyBorder="1" applyAlignment="1" applyProtection="1">
      <alignment horizontal="center" vertical="center" wrapText="1"/>
    </xf>
    <xf numFmtId="0" fontId="5" fillId="0" borderId="0" xfId="0" applyFont="1" applyAlignment="1" applyProtection="1">
      <alignment horizontal="left" wrapText="1"/>
    </xf>
    <xf numFmtId="0" fontId="6" fillId="0" borderId="0" xfId="0" applyFont="1" applyAlignment="1" applyProtection="1">
      <alignment horizontal="left" wrapText="1"/>
    </xf>
    <xf numFmtId="0" fontId="6" fillId="3" borderId="19" xfId="0" applyFont="1" applyFill="1" applyBorder="1" applyAlignment="1" applyProtection="1">
      <alignment horizontal="center"/>
    </xf>
    <xf numFmtId="0" fontId="7" fillId="5" borderId="13" xfId="0" applyFont="1" applyFill="1" applyBorder="1" applyAlignment="1" applyProtection="1">
      <alignment horizontal="center" vertical="center" wrapText="1"/>
    </xf>
    <xf numFmtId="0" fontId="7" fillId="5" borderId="16" xfId="0" applyFont="1" applyFill="1" applyBorder="1" applyAlignment="1" applyProtection="1">
      <alignment horizontal="center" vertical="center" wrapText="1"/>
    </xf>
    <xf numFmtId="0" fontId="7" fillId="5" borderId="11" xfId="0" applyFont="1" applyFill="1" applyBorder="1" applyAlignment="1" applyProtection="1">
      <alignment horizontal="center" vertical="center" wrapText="1"/>
    </xf>
    <xf numFmtId="0" fontId="7" fillId="5" borderId="17"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xf>
    <xf numFmtId="0" fontId="7" fillId="2" borderId="6" xfId="0" applyFont="1" applyFill="1" applyBorder="1" applyAlignment="1" applyProtection="1">
      <alignment horizontal="center" vertical="center" wrapText="1"/>
    </xf>
    <xf numFmtId="0" fontId="7" fillId="2" borderId="7"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6" fillId="3" borderId="9" xfId="0" applyFont="1" applyFill="1" applyBorder="1" applyAlignment="1" applyProtection="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72"/>
  <sheetViews>
    <sheetView tabSelected="1" view="pageBreakPreview" zoomScaleNormal="100" zoomScaleSheetLayoutView="100" workbookViewId="0">
      <selection activeCell="Q12" sqref="Q12"/>
    </sheetView>
  </sheetViews>
  <sheetFormatPr baseColWidth="10" defaultColWidth="11.42578125" defaultRowHeight="15" x14ac:dyDescent="0.25"/>
  <cols>
    <col min="1" max="1" width="4.28515625" style="16" customWidth="1"/>
    <col min="2" max="2" width="7.85546875" style="16" customWidth="1"/>
    <col min="3" max="3" width="7" style="16" hidden="1" customWidth="1"/>
    <col min="4" max="4" width="19.28515625" style="16" customWidth="1"/>
    <col min="5" max="5" width="15.42578125" style="16" customWidth="1"/>
    <col min="6" max="6" width="18" style="16" hidden="1" customWidth="1"/>
    <col min="7" max="7" width="17.28515625" style="16" customWidth="1"/>
    <col min="8" max="8" width="0.5703125" style="16" customWidth="1"/>
    <col min="9" max="9" width="18.5703125" style="16" customWidth="1"/>
    <col min="10" max="10" width="14.140625" style="16" hidden="1" customWidth="1"/>
    <col min="11" max="11" width="0.5703125" style="16" hidden="1" customWidth="1"/>
    <col min="12" max="12" width="31" style="16" hidden="1" customWidth="1"/>
    <col min="13" max="13" width="0.5703125" style="16" hidden="1" customWidth="1"/>
    <col min="14" max="14" width="6.85546875" style="16" hidden="1" customWidth="1"/>
    <col min="15" max="15" width="0.5703125" style="16" customWidth="1"/>
    <col min="16" max="16" width="4.28515625" style="16" customWidth="1"/>
    <col min="17" max="17" width="11.85546875" style="16" customWidth="1"/>
    <col min="18" max="18" width="0.5703125" style="16" customWidth="1"/>
    <col min="19" max="19" width="13.85546875" style="16" customWidth="1"/>
    <col min="20" max="20" width="22.5703125" style="16" customWidth="1"/>
    <col min="21" max="21" width="19.28515625" style="16" customWidth="1"/>
    <col min="22" max="22" width="18.5703125" style="16" customWidth="1"/>
    <col min="23" max="23" width="0.42578125" style="16" customWidth="1"/>
    <col min="24" max="26" width="17.140625" style="16" hidden="1" customWidth="1"/>
    <col min="27" max="27" width="17.140625" style="16" customWidth="1"/>
    <col min="28" max="28" width="0.42578125" style="16" customWidth="1"/>
    <col min="29" max="29" width="15.85546875" style="16" customWidth="1"/>
    <col min="30" max="30" width="18.7109375" style="16" customWidth="1"/>
    <col min="31" max="16384" width="11.42578125" style="16"/>
  </cols>
  <sheetData>
    <row r="1" spans="1:31" s="8" customFormat="1" ht="65.25" customHeight="1" x14ac:dyDescent="0.25">
      <c r="A1" s="157" t="s">
        <v>54</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row>
    <row r="2" spans="1:31" s="8" customFormat="1" ht="5.25" customHeight="1" x14ac:dyDescent="0.25">
      <c r="B2" s="9"/>
      <c r="C2" s="9"/>
      <c r="D2" s="9"/>
      <c r="E2" s="9"/>
      <c r="F2" s="9"/>
      <c r="G2" s="9"/>
    </row>
    <row r="3" spans="1:31" s="8" customFormat="1" ht="15" customHeight="1" x14ac:dyDescent="0.25">
      <c r="A3" s="130" t="s">
        <v>55</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row>
    <row r="4" spans="1:31" s="8" customFormat="1" ht="3" customHeight="1" x14ac:dyDescent="0.25">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row>
    <row r="5" spans="1:31" s="8" customFormat="1" ht="48" customHeight="1" x14ac:dyDescent="0.25">
      <c r="A5" s="131" t="s">
        <v>57</v>
      </c>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row>
    <row r="6" spans="1:31" s="8" customFormat="1" ht="5.25" customHeight="1" x14ac:dyDescent="0.25">
      <c r="A6" s="83"/>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row>
    <row r="7" spans="1:31" s="8" customFormat="1" ht="37.5" customHeight="1" x14ac:dyDescent="0.25">
      <c r="A7" s="158" t="s">
        <v>56</v>
      </c>
      <c r="B7" s="158"/>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row>
    <row r="8" spans="1:31" s="8" customFormat="1" ht="14.25" customHeight="1" x14ac:dyDescent="0.25">
      <c r="A8" s="11"/>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row>
    <row r="9" spans="1:31" s="8" customFormat="1" ht="13.5" customHeight="1" x14ac:dyDescent="0.25">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row>
    <row r="10" spans="1:31" s="8" customFormat="1" ht="18" customHeight="1" x14ac:dyDescent="0.25">
      <c r="A10" s="140" t="s">
        <v>44</v>
      </c>
      <c r="B10" s="140"/>
      <c r="C10" s="140"/>
      <c r="D10" s="141"/>
      <c r="E10" s="113" t="s">
        <v>45</v>
      </c>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5"/>
      <c r="AE10" s="1"/>
    </row>
    <row r="11" spans="1:31" s="8" customFormat="1" ht="17.25" customHeight="1" x14ac:dyDescent="0.25">
      <c r="A11" s="140"/>
      <c r="B11" s="140"/>
      <c r="C11" s="140"/>
      <c r="D11" s="141"/>
      <c r="E11" s="113" t="s">
        <v>39</v>
      </c>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5"/>
      <c r="AE11" s="1"/>
    </row>
    <row r="12" spans="1:31" s="8" customFormat="1" ht="18" customHeight="1" x14ac:dyDescent="0.25">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row>
    <row r="13" spans="1:31" s="8" customFormat="1" ht="27.75" customHeight="1" x14ac:dyDescent="0.25">
      <c r="A13" s="132" t="s">
        <v>46</v>
      </c>
      <c r="B13" s="132"/>
      <c r="C13" s="132"/>
      <c r="D13" s="133"/>
      <c r="E13" s="6">
        <v>1570000</v>
      </c>
      <c r="F13" s="12"/>
      <c r="H13" s="11"/>
      <c r="I13" s="11"/>
      <c r="J13" s="11"/>
      <c r="K13" s="11"/>
      <c r="L13" s="11"/>
      <c r="M13" s="11"/>
      <c r="N13" s="11"/>
      <c r="O13" s="11"/>
      <c r="P13" s="11"/>
      <c r="Q13" s="11"/>
      <c r="R13" s="11"/>
      <c r="S13" s="11"/>
      <c r="T13" s="11"/>
      <c r="U13" s="11"/>
      <c r="V13" s="11"/>
      <c r="W13" s="11"/>
      <c r="X13" s="11"/>
      <c r="Y13" s="11"/>
      <c r="Z13" s="11"/>
      <c r="AA13" s="11"/>
      <c r="AB13" s="11"/>
      <c r="AC13" s="11"/>
      <c r="AD13" s="11"/>
    </row>
    <row r="14" spans="1:31" s="8" customFormat="1" ht="27" customHeight="1" x14ac:dyDescent="0.25">
      <c r="A14" s="132" t="s">
        <v>24</v>
      </c>
      <c r="B14" s="132"/>
      <c r="C14" s="132"/>
      <c r="D14" s="133"/>
      <c r="E14" s="7">
        <v>2</v>
      </c>
      <c r="F14" s="13"/>
      <c r="H14" s="11"/>
      <c r="I14" s="11"/>
      <c r="J14" s="11"/>
      <c r="K14" s="11"/>
      <c r="L14" s="11"/>
      <c r="M14" s="11"/>
      <c r="N14" s="11"/>
      <c r="O14" s="11"/>
      <c r="P14" s="11"/>
      <c r="Q14" s="14"/>
      <c r="R14" s="14"/>
      <c r="S14" s="14"/>
      <c r="T14" s="11"/>
      <c r="U14" s="11"/>
      <c r="V14" s="11"/>
      <c r="W14" s="11"/>
      <c r="X14" s="11"/>
      <c r="Y14" s="11"/>
      <c r="Z14" s="11"/>
      <c r="AA14" s="11"/>
      <c r="AB14" s="11"/>
      <c r="AC14" s="11"/>
      <c r="AD14" s="11"/>
    </row>
    <row r="15" spans="1:31" s="8" customFormat="1" ht="26.25" customHeight="1" x14ac:dyDescent="0.25">
      <c r="A15" s="132" t="s">
        <v>47</v>
      </c>
      <c r="B15" s="132"/>
      <c r="C15" s="132"/>
      <c r="D15" s="133"/>
      <c r="E15" s="7" t="s">
        <v>65</v>
      </c>
      <c r="F15" s="13"/>
      <c r="H15" s="11"/>
      <c r="I15" s="11"/>
      <c r="J15" s="11"/>
      <c r="K15" s="11"/>
      <c r="L15" s="11"/>
      <c r="M15" s="11"/>
      <c r="N15" s="11"/>
      <c r="O15" s="11"/>
      <c r="P15" s="11"/>
      <c r="Q15" s="11"/>
      <c r="R15" s="11"/>
      <c r="S15" s="11"/>
      <c r="T15" s="11"/>
      <c r="U15" s="11"/>
      <c r="V15" s="11"/>
      <c r="W15" s="11"/>
      <c r="X15" s="11"/>
      <c r="Y15" s="11"/>
      <c r="Z15" s="11"/>
      <c r="AA15" s="11"/>
      <c r="AB15" s="11"/>
      <c r="AC15" s="11"/>
      <c r="AD15" s="11"/>
    </row>
    <row r="16" spans="1:31" s="8" customFormat="1" ht="26.25" customHeight="1" x14ac:dyDescent="0.25">
      <c r="A16" s="132" t="s">
        <v>48</v>
      </c>
      <c r="B16" s="132"/>
      <c r="C16" s="132"/>
      <c r="D16" s="133"/>
      <c r="E16" s="15">
        <f>COUNTA(I21:I40)-COUNTBLANK(I21:I40)</f>
        <v>11</v>
      </c>
      <c r="F16" s="12"/>
      <c r="H16" s="11"/>
      <c r="I16" s="11"/>
      <c r="J16" s="11"/>
      <c r="K16" s="11"/>
      <c r="L16" s="11"/>
      <c r="M16" s="11"/>
      <c r="N16" s="11"/>
      <c r="O16" s="11"/>
      <c r="P16" s="11"/>
      <c r="Q16" s="11"/>
      <c r="R16" s="11"/>
      <c r="S16" s="11"/>
      <c r="T16" s="11"/>
      <c r="U16" s="11"/>
      <c r="V16" s="11"/>
      <c r="W16" s="11"/>
      <c r="X16" s="11"/>
      <c r="Y16" s="11"/>
      <c r="Z16" s="11"/>
      <c r="AA16" s="11"/>
      <c r="AB16" s="11"/>
      <c r="AC16" s="11"/>
      <c r="AD16" s="11"/>
    </row>
    <row r="17" spans="1:30" ht="14.25" customHeight="1" x14ac:dyDescent="0.25">
      <c r="K17" s="17"/>
      <c r="L17" s="17"/>
      <c r="M17" s="18"/>
      <c r="N17" s="18"/>
      <c r="O17" s="19"/>
      <c r="P17" s="152" t="s">
        <v>49</v>
      </c>
      <c r="Q17" s="159"/>
      <c r="R17" s="159"/>
      <c r="S17" s="159"/>
      <c r="T17" s="159"/>
      <c r="U17" s="159"/>
      <c r="V17" s="159"/>
      <c r="W17" s="159"/>
      <c r="X17" s="159"/>
      <c r="Y17" s="159"/>
      <c r="Z17" s="159"/>
      <c r="AA17" s="159"/>
      <c r="AB17" s="159"/>
      <c r="AC17" s="159"/>
      <c r="AD17" s="153"/>
    </row>
    <row r="18" spans="1:30" ht="23.25" customHeight="1" x14ac:dyDescent="0.25">
      <c r="A18" s="165" t="s">
        <v>13</v>
      </c>
      <c r="B18" s="166"/>
      <c r="C18" s="144" t="s">
        <v>38</v>
      </c>
      <c r="D18" s="105" t="s">
        <v>43</v>
      </c>
      <c r="E18" s="106"/>
      <c r="F18" s="144" t="s">
        <v>38</v>
      </c>
      <c r="G18" s="122" t="s">
        <v>61</v>
      </c>
      <c r="H18" s="20"/>
      <c r="I18" s="125" t="s">
        <v>25</v>
      </c>
      <c r="J18" s="144" t="s">
        <v>38</v>
      </c>
      <c r="K18" s="20"/>
      <c r="L18" s="116" t="s">
        <v>30</v>
      </c>
      <c r="M18" s="117"/>
      <c r="N18" s="118"/>
      <c r="O18" s="20"/>
      <c r="P18" s="149" t="s">
        <v>27</v>
      </c>
      <c r="Q18" s="150"/>
      <c r="R18" s="150"/>
      <c r="S18" s="150"/>
      <c r="T18" s="150"/>
      <c r="U18" s="150"/>
      <c r="V18" s="151"/>
      <c r="W18" s="21"/>
      <c r="X18" s="134" t="s">
        <v>40</v>
      </c>
      <c r="Y18" s="135"/>
      <c r="Z18" s="136"/>
      <c r="AA18" s="142" t="s">
        <v>20</v>
      </c>
      <c r="AB18" s="22"/>
      <c r="AC18" s="124" t="s">
        <v>42</v>
      </c>
      <c r="AD18" s="124"/>
    </row>
    <row r="19" spans="1:30" ht="58.5" customHeight="1" x14ac:dyDescent="0.25">
      <c r="A19" s="165"/>
      <c r="B19" s="166"/>
      <c r="C19" s="144"/>
      <c r="D19" s="107"/>
      <c r="E19" s="108"/>
      <c r="F19" s="144"/>
      <c r="G19" s="123"/>
      <c r="H19" s="20"/>
      <c r="I19" s="125"/>
      <c r="J19" s="144"/>
      <c r="K19" s="20"/>
      <c r="L19" s="119"/>
      <c r="M19" s="120"/>
      <c r="N19" s="121"/>
      <c r="O19" s="20"/>
      <c r="P19" s="23" t="s">
        <v>22</v>
      </c>
      <c r="Q19" s="24" t="s">
        <v>13</v>
      </c>
      <c r="R19" s="24"/>
      <c r="S19" s="167" t="s">
        <v>43</v>
      </c>
      <c r="T19" s="168"/>
      <c r="U19" s="98" t="s">
        <v>61</v>
      </c>
      <c r="V19" s="24" t="s">
        <v>26</v>
      </c>
      <c r="W19" s="20"/>
      <c r="X19" s="137"/>
      <c r="Y19" s="138"/>
      <c r="Z19" s="139"/>
      <c r="AA19" s="143"/>
      <c r="AB19" s="25"/>
      <c r="AC19" s="24" t="s">
        <v>28</v>
      </c>
      <c r="AD19" s="24" t="s">
        <v>29</v>
      </c>
    </row>
    <row r="20" spans="1:30" hidden="1" x14ac:dyDescent="0.25">
      <c r="A20" s="26"/>
      <c r="B20" s="27"/>
      <c r="C20" s="28"/>
      <c r="D20" s="29"/>
      <c r="E20" s="30"/>
      <c r="F20" s="31"/>
      <c r="G20" s="84"/>
      <c r="H20" s="20"/>
      <c r="I20" s="85"/>
      <c r="J20" s="31"/>
      <c r="K20" s="20"/>
      <c r="L20" s="33"/>
      <c r="M20" s="34"/>
      <c r="N20" s="35"/>
      <c r="O20" s="20"/>
      <c r="P20" s="36"/>
      <c r="Q20" s="37"/>
      <c r="R20" s="37"/>
      <c r="S20" s="37"/>
      <c r="T20" s="36"/>
      <c r="U20" s="37"/>
      <c r="V20" s="37"/>
      <c r="W20" s="20"/>
      <c r="X20" s="38"/>
      <c r="Y20" s="38"/>
      <c r="Z20" s="37"/>
      <c r="AA20" s="37"/>
      <c r="AB20" s="25"/>
      <c r="AC20" s="24"/>
      <c r="AD20" s="24"/>
    </row>
    <row r="21" spans="1:30" ht="15" customHeight="1" x14ac:dyDescent="0.25">
      <c r="A21" s="128" t="s">
        <v>0</v>
      </c>
      <c r="B21" s="129"/>
      <c r="C21" s="2" t="str">
        <f>A21</f>
        <v>A</v>
      </c>
      <c r="D21" s="100" t="s">
        <v>16</v>
      </c>
      <c r="E21" s="101"/>
      <c r="F21" s="3" t="str">
        <f>D21</f>
        <v>DITTA A SRL</v>
      </c>
      <c r="G21" s="4">
        <v>1560000</v>
      </c>
      <c r="H21" s="40"/>
      <c r="I21" s="86">
        <f>IF(G21&lt;&gt;"",1-(G21/$E$13),"")</f>
        <v>6.3694267515923553E-3</v>
      </c>
      <c r="J21" s="39">
        <f>IF(I21&lt;&gt;"",I21-ROW()/1000000,"/")</f>
        <v>6.3484267515923551E-3</v>
      </c>
      <c r="K21" s="40"/>
      <c r="L21" s="41" t="s">
        <v>41</v>
      </c>
      <c r="M21" s="42"/>
      <c r="N21" s="43">
        <f>E16</f>
        <v>11</v>
      </c>
      <c r="O21" s="20"/>
      <c r="P21" s="44">
        <v>1</v>
      </c>
      <c r="Q21" s="45" t="str">
        <f>IF(J21="/","/",INDEX($C$21:$C$40,MATCH(LARGE($J$21:$J$40,P21),$J$21:$J$40,0)))</f>
        <v>D</v>
      </c>
      <c r="R21" s="45"/>
      <c r="S21" s="152" t="str">
        <f>IF(J21="/","/",INDEX($F$21:$F$40,MATCH(LARGE($J$21:$J$40,P21),$J$21:$J$40,0)))</f>
        <v>DITTA D SRL</v>
      </c>
      <c r="T21" s="153"/>
      <c r="U21" s="87">
        <f>IF(G21&lt;&gt;"",SMALL($G$21:$G$40,P21),"/")</f>
        <v>1320000</v>
      </c>
      <c r="V21" s="46">
        <f t="shared" ref="V21:V40" si="0">IF(I21&lt;&gt;"",LARGE($I$21:$I$40,P21),"/")</f>
        <v>0.15923566878980888</v>
      </c>
      <c r="W21" s="20"/>
      <c r="X21" s="47" t="str">
        <f t="shared" ref="X21:X40" si="1">IF((P21&gt;=$N$22+1)*OR(P21&lt;=($N$21-$N$23)),V21,"/")</f>
        <v>/</v>
      </c>
      <c r="Y21" s="47" t="str">
        <f t="shared" ref="Y21:Y40" si="2">IF(AND(V21=V20,Y20="/"),"/",X21)</f>
        <v>/</v>
      </c>
      <c r="Z21" s="47" t="str">
        <f t="shared" ref="Z21:Z39" si="3">IF(AND(V21=V22,Z22="/"),"/",X21)</f>
        <v>/</v>
      </c>
      <c r="AA21" s="47" t="str">
        <f>IF(AND(Z21&lt;&gt;"/",Y21&lt;&gt;"/"),Y21,"/")</f>
        <v>/</v>
      </c>
      <c r="AB21" s="25"/>
      <c r="AC21" s="47" t="str">
        <f>IF(AA21&gt;$AA$42,AA21,"/")</f>
        <v>/</v>
      </c>
      <c r="AD21" s="47" t="str">
        <f>IF(AC21="/","/",AC21-$AA$42)</f>
        <v>/</v>
      </c>
    </row>
    <row r="22" spans="1:30" ht="15" customHeight="1" x14ac:dyDescent="0.25">
      <c r="A22" s="128" t="s">
        <v>1</v>
      </c>
      <c r="B22" s="129"/>
      <c r="C22" s="2" t="str">
        <f t="shared" ref="C22:C40" si="4">A22</f>
        <v>B</v>
      </c>
      <c r="D22" s="100" t="s">
        <v>17</v>
      </c>
      <c r="E22" s="101"/>
      <c r="F22" s="3" t="str">
        <f t="shared" ref="F22:F40" si="5">D22</f>
        <v>DITTA B SRL</v>
      </c>
      <c r="G22" s="4">
        <v>1470000</v>
      </c>
      <c r="H22" s="40"/>
      <c r="I22" s="86">
        <f t="shared" ref="I22:I40" si="6">IF(G22&lt;&gt;"",1-(G22/$E$13),"")</f>
        <v>6.3694267515923553E-2</v>
      </c>
      <c r="J22" s="39">
        <f t="shared" ref="J22:J40" si="7">IF(I22&lt;&gt;"",I22-ROW()/1000000,"/")</f>
        <v>6.3672267515923558E-2</v>
      </c>
      <c r="K22" s="40"/>
      <c r="L22" s="41" t="s">
        <v>11</v>
      </c>
      <c r="M22" s="42"/>
      <c r="N22" s="43">
        <f>ROUNDUP($N$21*0.1,0)</f>
        <v>2</v>
      </c>
      <c r="O22" s="20"/>
      <c r="P22" s="44">
        <v>2</v>
      </c>
      <c r="Q22" s="45" t="str">
        <f t="shared" ref="Q22:Q40" si="8">IF(J22="/","/",INDEX($C$21:$C$40,MATCH(LARGE($J$21:$J$40,P22),$J$21:$J$40,0)))</f>
        <v>E</v>
      </c>
      <c r="R22" s="45"/>
      <c r="S22" s="152" t="str">
        <f t="shared" ref="S22:S40" si="9">IF(J22="/","/",INDEX($F$21:$F$40,MATCH(LARGE($J$21:$J$40,P22),$J$21:$J$40,0)))</f>
        <v>DITTA E SRL</v>
      </c>
      <c r="T22" s="153"/>
      <c r="U22" s="87">
        <f t="shared" ref="U22:U40" si="10">IF(G22&lt;&gt;"",SMALL($G$21:$G$40,P22),"/")</f>
        <v>1320000</v>
      </c>
      <c r="V22" s="46">
        <f t="shared" si="0"/>
        <v>0.15923566878980888</v>
      </c>
      <c r="W22" s="20"/>
      <c r="X22" s="47" t="str">
        <f t="shared" si="1"/>
        <v>/</v>
      </c>
      <c r="Y22" s="47" t="str">
        <f t="shared" si="2"/>
        <v>/</v>
      </c>
      <c r="Z22" s="47" t="str">
        <f t="shared" si="3"/>
        <v>/</v>
      </c>
      <c r="AA22" s="47" t="str">
        <f t="shared" ref="AA22:AA40" si="11">IF(AND(Z22&lt;&gt;"/",Y22&lt;&gt;"/"),Y22,"/")</f>
        <v>/</v>
      </c>
      <c r="AB22" s="20"/>
      <c r="AC22" s="47" t="str">
        <f t="shared" ref="AC22:AC40" si="12">IF(AA22&gt;$AA$42,AA22,"/")</f>
        <v>/</v>
      </c>
      <c r="AD22" s="47" t="str">
        <f t="shared" ref="AD22:AD40" si="13">IF(AC22="/","/",AC22-$AA$42)</f>
        <v>/</v>
      </c>
    </row>
    <row r="23" spans="1:30" ht="15" customHeight="1" x14ac:dyDescent="0.25">
      <c r="A23" s="128" t="s">
        <v>2</v>
      </c>
      <c r="B23" s="129"/>
      <c r="C23" s="2" t="str">
        <f t="shared" si="4"/>
        <v>C</v>
      </c>
      <c r="D23" s="100" t="s">
        <v>18</v>
      </c>
      <c r="E23" s="101"/>
      <c r="F23" s="3" t="str">
        <f t="shared" si="5"/>
        <v>DITTA C SRL</v>
      </c>
      <c r="G23" s="4">
        <v>1400000</v>
      </c>
      <c r="H23" s="40"/>
      <c r="I23" s="86">
        <f t="shared" si="6"/>
        <v>0.10828025477707004</v>
      </c>
      <c r="J23" s="39">
        <f t="shared" si="7"/>
        <v>0.10825725477707004</v>
      </c>
      <c r="K23" s="40"/>
      <c r="L23" s="41" t="s">
        <v>12</v>
      </c>
      <c r="M23" s="42"/>
      <c r="N23" s="43">
        <f>ROUNDUP($N$21*0.1,0)</f>
        <v>2</v>
      </c>
      <c r="O23" s="20"/>
      <c r="P23" s="44">
        <v>3</v>
      </c>
      <c r="Q23" s="45" t="str">
        <f t="shared" si="8"/>
        <v>G</v>
      </c>
      <c r="R23" s="45"/>
      <c r="S23" s="152" t="str">
        <f t="shared" si="9"/>
        <v>DITTA G SRL</v>
      </c>
      <c r="T23" s="153"/>
      <c r="U23" s="87">
        <f t="shared" si="10"/>
        <v>1320000</v>
      </c>
      <c r="V23" s="46">
        <f t="shared" si="0"/>
        <v>0.15923566878980888</v>
      </c>
      <c r="W23" s="20"/>
      <c r="X23" s="47">
        <f t="shared" si="1"/>
        <v>0.15923566878980888</v>
      </c>
      <c r="Y23" s="47" t="str">
        <f t="shared" si="2"/>
        <v>/</v>
      </c>
      <c r="Z23" s="47">
        <f t="shared" si="3"/>
        <v>0.15923566878980888</v>
      </c>
      <c r="AA23" s="47" t="str">
        <f t="shared" si="11"/>
        <v>/</v>
      </c>
      <c r="AB23" s="20"/>
      <c r="AC23" s="47" t="str">
        <f t="shared" si="12"/>
        <v>/</v>
      </c>
      <c r="AD23" s="47" t="str">
        <f t="shared" si="13"/>
        <v>/</v>
      </c>
    </row>
    <row r="24" spans="1:30" ht="15" customHeight="1" x14ac:dyDescent="0.25">
      <c r="A24" s="128" t="s">
        <v>3</v>
      </c>
      <c r="B24" s="129"/>
      <c r="C24" s="2" t="str">
        <f t="shared" si="4"/>
        <v>D</v>
      </c>
      <c r="D24" s="100" t="s">
        <v>14</v>
      </c>
      <c r="E24" s="101"/>
      <c r="F24" s="3" t="str">
        <f t="shared" si="5"/>
        <v>DITTA D SRL</v>
      </c>
      <c r="G24" s="4">
        <v>1320000</v>
      </c>
      <c r="H24" s="40"/>
      <c r="I24" s="86">
        <f t="shared" si="6"/>
        <v>0.15923566878980888</v>
      </c>
      <c r="J24" s="39">
        <f t="shared" si="7"/>
        <v>0.15921166878980889</v>
      </c>
      <c r="K24" s="40"/>
      <c r="L24" s="40"/>
      <c r="M24" s="40"/>
      <c r="N24" s="40"/>
      <c r="O24" s="20"/>
      <c r="P24" s="44">
        <v>4</v>
      </c>
      <c r="Q24" s="45" t="str">
        <f t="shared" si="8"/>
        <v>H</v>
      </c>
      <c r="R24" s="45"/>
      <c r="S24" s="152" t="str">
        <f t="shared" si="9"/>
        <v>DITTA H SRL</v>
      </c>
      <c r="T24" s="153"/>
      <c r="U24" s="87">
        <f t="shared" si="10"/>
        <v>1320000</v>
      </c>
      <c r="V24" s="46">
        <f t="shared" si="0"/>
        <v>0.15923566878980888</v>
      </c>
      <c r="W24" s="20"/>
      <c r="X24" s="47">
        <f t="shared" si="1"/>
        <v>0.15923566878980888</v>
      </c>
      <c r="Y24" s="47" t="str">
        <f t="shared" si="2"/>
        <v>/</v>
      </c>
      <c r="Z24" s="47">
        <f t="shared" si="3"/>
        <v>0.15923566878980888</v>
      </c>
      <c r="AA24" s="47" t="str">
        <f t="shared" si="11"/>
        <v>/</v>
      </c>
      <c r="AB24" s="20"/>
      <c r="AC24" s="47" t="str">
        <f t="shared" si="12"/>
        <v>/</v>
      </c>
      <c r="AD24" s="47" t="str">
        <f t="shared" si="13"/>
        <v>/</v>
      </c>
    </row>
    <row r="25" spans="1:30" ht="15" customHeight="1" x14ac:dyDescent="0.25">
      <c r="A25" s="128" t="s">
        <v>4</v>
      </c>
      <c r="B25" s="129"/>
      <c r="C25" s="2" t="str">
        <f t="shared" si="4"/>
        <v>E</v>
      </c>
      <c r="D25" s="100" t="s">
        <v>15</v>
      </c>
      <c r="E25" s="101"/>
      <c r="F25" s="3" t="str">
        <f t="shared" si="5"/>
        <v>DITTA E SRL</v>
      </c>
      <c r="G25" s="4">
        <v>1320000</v>
      </c>
      <c r="H25" s="40"/>
      <c r="I25" s="86">
        <f t="shared" si="6"/>
        <v>0.15923566878980888</v>
      </c>
      <c r="J25" s="39">
        <f t="shared" si="7"/>
        <v>0.15921066878980888</v>
      </c>
      <c r="K25" s="40"/>
      <c r="L25" s="40"/>
      <c r="M25" s="40"/>
      <c r="N25" s="48"/>
      <c r="O25" s="20"/>
      <c r="P25" s="44">
        <v>5</v>
      </c>
      <c r="Q25" s="45" t="str">
        <f t="shared" si="8"/>
        <v>M</v>
      </c>
      <c r="R25" s="45"/>
      <c r="S25" s="152" t="str">
        <f t="shared" si="9"/>
        <v>DITTA M SRL</v>
      </c>
      <c r="T25" s="153"/>
      <c r="U25" s="87">
        <f t="shared" si="10"/>
        <v>1320000</v>
      </c>
      <c r="V25" s="46">
        <f t="shared" si="0"/>
        <v>0.15923566878980888</v>
      </c>
      <c r="W25" s="20"/>
      <c r="X25" s="47">
        <f t="shared" si="1"/>
        <v>0.15923566878980888</v>
      </c>
      <c r="Y25" s="47" t="str">
        <f t="shared" si="2"/>
        <v>/</v>
      </c>
      <c r="Z25" s="47">
        <f t="shared" si="3"/>
        <v>0.15923566878980888</v>
      </c>
      <c r="AA25" s="47" t="str">
        <f t="shared" si="11"/>
        <v>/</v>
      </c>
      <c r="AB25" s="20"/>
      <c r="AC25" s="47" t="str">
        <f t="shared" si="12"/>
        <v>/</v>
      </c>
      <c r="AD25" s="47" t="str">
        <f t="shared" si="13"/>
        <v>/</v>
      </c>
    </row>
    <row r="26" spans="1:30" ht="15" customHeight="1" x14ac:dyDescent="0.25">
      <c r="A26" s="128" t="s">
        <v>5</v>
      </c>
      <c r="B26" s="129"/>
      <c r="C26" s="2" t="str">
        <f t="shared" si="4"/>
        <v>F</v>
      </c>
      <c r="D26" s="100" t="s">
        <v>31</v>
      </c>
      <c r="E26" s="101"/>
      <c r="F26" s="3" t="str">
        <f t="shared" si="5"/>
        <v>DITTA F SRL</v>
      </c>
      <c r="G26" s="4">
        <v>1560024</v>
      </c>
      <c r="H26" s="40"/>
      <c r="I26" s="86">
        <f t="shared" si="6"/>
        <v>6.3541401273885523E-3</v>
      </c>
      <c r="J26" s="39">
        <f t="shared" si="7"/>
        <v>6.3281401273885523E-3</v>
      </c>
      <c r="K26" s="40"/>
      <c r="L26" s="40"/>
      <c r="M26" s="40"/>
      <c r="N26" s="49"/>
      <c r="O26" s="20"/>
      <c r="P26" s="44">
        <v>6</v>
      </c>
      <c r="Q26" s="45" t="str">
        <f t="shared" si="8"/>
        <v>C</v>
      </c>
      <c r="R26" s="45"/>
      <c r="S26" s="152" t="str">
        <f t="shared" si="9"/>
        <v>DITTA C SRL</v>
      </c>
      <c r="T26" s="153"/>
      <c r="U26" s="87">
        <f t="shared" si="10"/>
        <v>1400000</v>
      </c>
      <c r="V26" s="46">
        <f t="shared" si="0"/>
        <v>0.10828025477707004</v>
      </c>
      <c r="W26" s="20"/>
      <c r="X26" s="47">
        <f t="shared" si="1"/>
        <v>0.10828025477707004</v>
      </c>
      <c r="Y26" s="47">
        <f t="shared" si="2"/>
        <v>0.10828025477707004</v>
      </c>
      <c r="Z26" s="47">
        <f t="shared" si="3"/>
        <v>0.10828025477707004</v>
      </c>
      <c r="AA26" s="47">
        <f t="shared" si="11"/>
        <v>0.10828025477707004</v>
      </c>
      <c r="AB26" s="20"/>
      <c r="AC26" s="47">
        <f t="shared" si="12"/>
        <v>0.10828025477707004</v>
      </c>
      <c r="AD26" s="47">
        <f t="shared" si="13"/>
        <v>2.2292993630573243E-2</v>
      </c>
    </row>
    <row r="27" spans="1:30" ht="15" customHeight="1" x14ac:dyDescent="0.25">
      <c r="A27" s="128" t="s">
        <v>6</v>
      </c>
      <c r="B27" s="129"/>
      <c r="C27" s="2" t="str">
        <f t="shared" si="4"/>
        <v>G</v>
      </c>
      <c r="D27" s="100" t="s">
        <v>32</v>
      </c>
      <c r="E27" s="101"/>
      <c r="F27" s="3" t="str">
        <f t="shared" si="5"/>
        <v>DITTA G SRL</v>
      </c>
      <c r="G27" s="4">
        <v>1320000</v>
      </c>
      <c r="H27" s="40"/>
      <c r="I27" s="86">
        <f t="shared" si="6"/>
        <v>0.15923566878980888</v>
      </c>
      <c r="J27" s="39">
        <f t="shared" si="7"/>
        <v>0.15920866878980888</v>
      </c>
      <c r="K27" s="40"/>
      <c r="L27" s="40"/>
      <c r="M27" s="40"/>
      <c r="N27" s="40"/>
      <c r="O27" s="20"/>
      <c r="P27" s="44">
        <v>7</v>
      </c>
      <c r="Q27" s="45" t="str">
        <f t="shared" si="8"/>
        <v>B</v>
      </c>
      <c r="R27" s="45"/>
      <c r="S27" s="152" t="str">
        <f t="shared" si="9"/>
        <v>DITTA B SRL</v>
      </c>
      <c r="T27" s="153"/>
      <c r="U27" s="87">
        <f t="shared" si="10"/>
        <v>1470000</v>
      </c>
      <c r="V27" s="46">
        <f t="shared" si="0"/>
        <v>6.3694267515923553E-2</v>
      </c>
      <c r="W27" s="20"/>
      <c r="X27" s="47">
        <f t="shared" si="1"/>
        <v>6.3694267515923553E-2</v>
      </c>
      <c r="Y27" s="47">
        <f t="shared" si="2"/>
        <v>6.3694267515923553E-2</v>
      </c>
      <c r="Z27" s="47">
        <f t="shared" si="3"/>
        <v>6.3694267515923553E-2</v>
      </c>
      <c r="AA27" s="47">
        <f t="shared" si="11"/>
        <v>6.3694267515923553E-2</v>
      </c>
      <c r="AB27" s="20"/>
      <c r="AC27" s="47" t="str">
        <f t="shared" si="12"/>
        <v>/</v>
      </c>
      <c r="AD27" s="47" t="str">
        <f t="shared" si="13"/>
        <v>/</v>
      </c>
    </row>
    <row r="28" spans="1:30" ht="15" customHeight="1" x14ac:dyDescent="0.25">
      <c r="A28" s="128" t="s">
        <v>7</v>
      </c>
      <c r="B28" s="129"/>
      <c r="C28" s="2" t="str">
        <f t="shared" si="4"/>
        <v>H</v>
      </c>
      <c r="D28" s="100" t="s">
        <v>33</v>
      </c>
      <c r="E28" s="101"/>
      <c r="F28" s="3" t="str">
        <f t="shared" si="5"/>
        <v>DITTA H SRL</v>
      </c>
      <c r="G28" s="4">
        <v>1320000</v>
      </c>
      <c r="H28" s="40"/>
      <c r="I28" s="86">
        <f t="shared" si="6"/>
        <v>0.15923566878980888</v>
      </c>
      <c r="J28" s="39">
        <f t="shared" si="7"/>
        <v>0.15920766878980888</v>
      </c>
      <c r="K28" s="40"/>
      <c r="L28" s="40"/>
      <c r="M28" s="40"/>
      <c r="N28" s="40"/>
      <c r="O28" s="20"/>
      <c r="P28" s="44">
        <v>8</v>
      </c>
      <c r="Q28" s="45" t="str">
        <f t="shared" si="8"/>
        <v>A</v>
      </c>
      <c r="R28" s="45"/>
      <c r="S28" s="152" t="str">
        <f t="shared" si="9"/>
        <v>DITTA A SRL</v>
      </c>
      <c r="T28" s="153"/>
      <c r="U28" s="87">
        <f t="shared" si="10"/>
        <v>1560000</v>
      </c>
      <c r="V28" s="46">
        <f t="shared" si="0"/>
        <v>6.3694267515923553E-3</v>
      </c>
      <c r="W28" s="20"/>
      <c r="X28" s="47">
        <f t="shared" si="1"/>
        <v>6.3694267515923553E-3</v>
      </c>
      <c r="Y28" s="47">
        <f t="shared" si="2"/>
        <v>6.3694267515923553E-3</v>
      </c>
      <c r="Z28" s="47" t="str">
        <f t="shared" si="3"/>
        <v>/</v>
      </c>
      <c r="AA28" s="47" t="str">
        <f t="shared" si="11"/>
        <v>/</v>
      </c>
      <c r="AB28" s="20"/>
      <c r="AC28" s="47" t="str">
        <f t="shared" si="12"/>
        <v>/</v>
      </c>
      <c r="AD28" s="47" t="str">
        <f t="shared" si="13"/>
        <v>/</v>
      </c>
    </row>
    <row r="29" spans="1:30" ht="15" customHeight="1" x14ac:dyDescent="0.25">
      <c r="A29" s="128" t="s">
        <v>8</v>
      </c>
      <c r="B29" s="129"/>
      <c r="C29" s="2" t="str">
        <f t="shared" si="4"/>
        <v>I</v>
      </c>
      <c r="D29" s="100" t="s">
        <v>34</v>
      </c>
      <c r="E29" s="101"/>
      <c r="F29" s="3" t="str">
        <f t="shared" si="5"/>
        <v>DITTA I SRL</v>
      </c>
      <c r="G29" s="4">
        <v>1560000</v>
      </c>
      <c r="H29" s="40"/>
      <c r="I29" s="86">
        <f t="shared" si="6"/>
        <v>6.3694267515923553E-3</v>
      </c>
      <c r="J29" s="39">
        <f t="shared" si="7"/>
        <v>6.3404267515923549E-3</v>
      </c>
      <c r="K29" s="40"/>
      <c r="L29" s="40"/>
      <c r="M29" s="40"/>
      <c r="N29" s="40"/>
      <c r="O29" s="20"/>
      <c r="P29" s="44">
        <v>9</v>
      </c>
      <c r="Q29" s="45" t="str">
        <f t="shared" si="8"/>
        <v>I</v>
      </c>
      <c r="R29" s="45"/>
      <c r="S29" s="152" t="str">
        <f t="shared" si="9"/>
        <v>DITTA I SRL</v>
      </c>
      <c r="T29" s="153"/>
      <c r="U29" s="87">
        <f t="shared" si="10"/>
        <v>1560000</v>
      </c>
      <c r="V29" s="46">
        <f t="shared" si="0"/>
        <v>6.3694267515923553E-3</v>
      </c>
      <c r="W29" s="20"/>
      <c r="X29" s="47">
        <f t="shared" si="1"/>
        <v>6.3694267515923553E-3</v>
      </c>
      <c r="Y29" s="47">
        <f t="shared" si="2"/>
        <v>6.3694267515923553E-3</v>
      </c>
      <c r="Z29" s="47" t="str">
        <f t="shared" si="3"/>
        <v>/</v>
      </c>
      <c r="AA29" s="47" t="str">
        <f t="shared" si="11"/>
        <v>/</v>
      </c>
      <c r="AB29" s="20"/>
      <c r="AC29" s="47" t="str">
        <f t="shared" si="12"/>
        <v>/</v>
      </c>
      <c r="AD29" s="47" t="str">
        <f t="shared" si="13"/>
        <v>/</v>
      </c>
    </row>
    <row r="30" spans="1:30" ht="15" customHeight="1" x14ac:dyDescent="0.25">
      <c r="A30" s="128" t="s">
        <v>9</v>
      </c>
      <c r="B30" s="129"/>
      <c r="C30" s="2" t="str">
        <f t="shared" si="4"/>
        <v>L</v>
      </c>
      <c r="D30" s="100" t="s">
        <v>35</v>
      </c>
      <c r="E30" s="101"/>
      <c r="F30" s="3" t="str">
        <f t="shared" si="5"/>
        <v>DITTA L SRL</v>
      </c>
      <c r="G30" s="4">
        <v>1560000</v>
      </c>
      <c r="H30" s="40"/>
      <c r="I30" s="86">
        <f t="shared" si="6"/>
        <v>6.3694267515923553E-3</v>
      </c>
      <c r="J30" s="39">
        <f t="shared" si="7"/>
        <v>6.3394267515923556E-3</v>
      </c>
      <c r="K30" s="40"/>
      <c r="L30" s="40"/>
      <c r="M30" s="40"/>
      <c r="N30" s="40"/>
      <c r="O30" s="20"/>
      <c r="P30" s="44">
        <v>10</v>
      </c>
      <c r="Q30" s="45" t="str">
        <f t="shared" si="8"/>
        <v>L</v>
      </c>
      <c r="R30" s="45"/>
      <c r="S30" s="152" t="str">
        <f t="shared" si="9"/>
        <v>DITTA L SRL</v>
      </c>
      <c r="T30" s="153"/>
      <c r="U30" s="87">
        <f t="shared" si="10"/>
        <v>1560000</v>
      </c>
      <c r="V30" s="46">
        <f t="shared" si="0"/>
        <v>6.3694267515923553E-3</v>
      </c>
      <c r="W30" s="20"/>
      <c r="X30" s="47" t="str">
        <f t="shared" si="1"/>
        <v>/</v>
      </c>
      <c r="Y30" s="47" t="str">
        <f t="shared" si="2"/>
        <v>/</v>
      </c>
      <c r="Z30" s="47" t="str">
        <f t="shared" si="3"/>
        <v>/</v>
      </c>
      <c r="AA30" s="47" t="str">
        <f t="shared" si="11"/>
        <v>/</v>
      </c>
      <c r="AB30" s="20"/>
      <c r="AC30" s="47" t="str">
        <f t="shared" si="12"/>
        <v>/</v>
      </c>
      <c r="AD30" s="47" t="str">
        <f t="shared" si="13"/>
        <v>/</v>
      </c>
    </row>
    <row r="31" spans="1:30" ht="15" customHeight="1" x14ac:dyDescent="0.25">
      <c r="A31" s="128" t="s">
        <v>10</v>
      </c>
      <c r="B31" s="129"/>
      <c r="C31" s="2" t="str">
        <f t="shared" si="4"/>
        <v>M</v>
      </c>
      <c r="D31" s="100" t="s">
        <v>36</v>
      </c>
      <c r="E31" s="101"/>
      <c r="F31" s="3" t="str">
        <f t="shared" si="5"/>
        <v>DITTA M SRL</v>
      </c>
      <c r="G31" s="4">
        <v>1320000</v>
      </c>
      <c r="H31" s="40"/>
      <c r="I31" s="86">
        <f t="shared" si="6"/>
        <v>0.15923566878980888</v>
      </c>
      <c r="J31" s="39">
        <f t="shared" si="7"/>
        <v>0.15920466878980888</v>
      </c>
      <c r="K31" s="40"/>
      <c r="L31" s="50"/>
      <c r="M31" s="40"/>
      <c r="N31" s="40"/>
      <c r="O31" s="20"/>
      <c r="P31" s="44">
        <v>11</v>
      </c>
      <c r="Q31" s="45" t="str">
        <f t="shared" si="8"/>
        <v>F</v>
      </c>
      <c r="R31" s="45"/>
      <c r="S31" s="152" t="str">
        <f t="shared" si="9"/>
        <v>DITTA F SRL</v>
      </c>
      <c r="T31" s="153"/>
      <c r="U31" s="87">
        <f t="shared" si="10"/>
        <v>1560024</v>
      </c>
      <c r="V31" s="46">
        <f t="shared" si="0"/>
        <v>6.3541401273885523E-3</v>
      </c>
      <c r="W31" s="20"/>
      <c r="X31" s="47" t="str">
        <f t="shared" si="1"/>
        <v>/</v>
      </c>
      <c r="Y31" s="47" t="str">
        <f t="shared" si="2"/>
        <v>/</v>
      </c>
      <c r="Z31" s="47" t="str">
        <f t="shared" si="3"/>
        <v>/</v>
      </c>
      <c r="AA31" s="47" t="str">
        <f t="shared" si="11"/>
        <v>/</v>
      </c>
      <c r="AB31" s="20"/>
      <c r="AC31" s="47" t="str">
        <f t="shared" si="12"/>
        <v>/</v>
      </c>
      <c r="AD31" s="47" t="str">
        <f t="shared" si="13"/>
        <v>/</v>
      </c>
    </row>
    <row r="32" spans="1:30" ht="15" customHeight="1" x14ac:dyDescent="0.25">
      <c r="A32" s="128"/>
      <c r="B32" s="129"/>
      <c r="C32" s="2">
        <f t="shared" si="4"/>
        <v>0</v>
      </c>
      <c r="D32" s="100"/>
      <c r="E32" s="101"/>
      <c r="F32" s="3">
        <f t="shared" si="5"/>
        <v>0</v>
      </c>
      <c r="G32" s="5"/>
      <c r="H32" s="40"/>
      <c r="I32" s="86" t="str">
        <f t="shared" si="6"/>
        <v/>
      </c>
      <c r="J32" s="39" t="str">
        <f t="shared" si="7"/>
        <v>/</v>
      </c>
      <c r="K32" s="40"/>
      <c r="L32" s="40"/>
      <c r="M32" s="40"/>
      <c r="N32" s="40"/>
      <c r="O32" s="20"/>
      <c r="P32" s="44">
        <v>12</v>
      </c>
      <c r="Q32" s="45" t="str">
        <f t="shared" si="8"/>
        <v>/</v>
      </c>
      <c r="R32" s="45"/>
      <c r="S32" s="152" t="str">
        <f t="shared" si="9"/>
        <v>/</v>
      </c>
      <c r="T32" s="153"/>
      <c r="U32" s="87" t="str">
        <f t="shared" si="10"/>
        <v>/</v>
      </c>
      <c r="V32" s="46" t="str">
        <f t="shared" si="0"/>
        <v>/</v>
      </c>
      <c r="W32" s="20"/>
      <c r="X32" s="47" t="str">
        <f t="shared" si="1"/>
        <v>/</v>
      </c>
      <c r="Y32" s="47" t="str">
        <f t="shared" si="2"/>
        <v>/</v>
      </c>
      <c r="Z32" s="47" t="str">
        <f t="shared" si="3"/>
        <v>/</v>
      </c>
      <c r="AA32" s="47" t="str">
        <f t="shared" si="11"/>
        <v>/</v>
      </c>
      <c r="AB32" s="20"/>
      <c r="AC32" s="47" t="str">
        <f t="shared" si="12"/>
        <v>/</v>
      </c>
      <c r="AD32" s="47" t="str">
        <f t="shared" si="13"/>
        <v>/</v>
      </c>
    </row>
    <row r="33" spans="1:30" ht="15" customHeight="1" x14ac:dyDescent="0.25">
      <c r="A33" s="128"/>
      <c r="B33" s="129"/>
      <c r="C33" s="2">
        <f t="shared" si="4"/>
        <v>0</v>
      </c>
      <c r="D33" s="100"/>
      <c r="E33" s="101"/>
      <c r="F33" s="3">
        <f t="shared" si="5"/>
        <v>0</v>
      </c>
      <c r="G33" s="5"/>
      <c r="H33" s="40"/>
      <c r="I33" s="86" t="str">
        <f t="shared" si="6"/>
        <v/>
      </c>
      <c r="J33" s="39" t="str">
        <f t="shared" si="7"/>
        <v>/</v>
      </c>
      <c r="K33" s="40"/>
      <c r="L33" s="40"/>
      <c r="M33" s="40"/>
      <c r="N33" s="40"/>
      <c r="O33" s="20"/>
      <c r="P33" s="44">
        <v>13</v>
      </c>
      <c r="Q33" s="45" t="str">
        <f t="shared" si="8"/>
        <v>/</v>
      </c>
      <c r="R33" s="45"/>
      <c r="S33" s="152" t="str">
        <f t="shared" si="9"/>
        <v>/</v>
      </c>
      <c r="T33" s="153"/>
      <c r="U33" s="87" t="str">
        <f t="shared" si="10"/>
        <v>/</v>
      </c>
      <c r="V33" s="46" t="str">
        <f t="shared" si="0"/>
        <v>/</v>
      </c>
      <c r="W33" s="20"/>
      <c r="X33" s="47" t="str">
        <f t="shared" si="1"/>
        <v>/</v>
      </c>
      <c r="Y33" s="47" t="str">
        <f t="shared" si="2"/>
        <v>/</v>
      </c>
      <c r="Z33" s="47" t="str">
        <f t="shared" si="3"/>
        <v>/</v>
      </c>
      <c r="AA33" s="47" t="str">
        <f t="shared" si="11"/>
        <v>/</v>
      </c>
      <c r="AB33" s="20"/>
      <c r="AC33" s="47" t="str">
        <f t="shared" si="12"/>
        <v>/</v>
      </c>
      <c r="AD33" s="47" t="str">
        <f t="shared" si="13"/>
        <v>/</v>
      </c>
    </row>
    <row r="34" spans="1:30" ht="15" customHeight="1" x14ac:dyDescent="0.25">
      <c r="A34" s="128"/>
      <c r="B34" s="129"/>
      <c r="C34" s="2">
        <f t="shared" si="4"/>
        <v>0</v>
      </c>
      <c r="D34" s="100"/>
      <c r="E34" s="101"/>
      <c r="F34" s="3">
        <f t="shared" si="5"/>
        <v>0</v>
      </c>
      <c r="G34" s="5"/>
      <c r="H34" s="40"/>
      <c r="I34" s="86" t="str">
        <f t="shared" si="6"/>
        <v/>
      </c>
      <c r="J34" s="39" t="str">
        <f t="shared" si="7"/>
        <v>/</v>
      </c>
      <c r="K34" s="40"/>
      <c r="L34" s="40"/>
      <c r="M34" s="40"/>
      <c r="N34" s="40"/>
      <c r="O34" s="20"/>
      <c r="P34" s="44">
        <v>14</v>
      </c>
      <c r="Q34" s="45" t="str">
        <f t="shared" si="8"/>
        <v>/</v>
      </c>
      <c r="R34" s="45"/>
      <c r="S34" s="152" t="str">
        <f t="shared" si="9"/>
        <v>/</v>
      </c>
      <c r="T34" s="153"/>
      <c r="U34" s="87" t="str">
        <f t="shared" si="10"/>
        <v>/</v>
      </c>
      <c r="V34" s="46" t="str">
        <f t="shared" si="0"/>
        <v>/</v>
      </c>
      <c r="W34" s="20"/>
      <c r="X34" s="47" t="str">
        <f t="shared" si="1"/>
        <v>/</v>
      </c>
      <c r="Y34" s="47" t="str">
        <f t="shared" si="2"/>
        <v>/</v>
      </c>
      <c r="Z34" s="47" t="str">
        <f t="shared" si="3"/>
        <v>/</v>
      </c>
      <c r="AA34" s="47" t="str">
        <f t="shared" si="11"/>
        <v>/</v>
      </c>
      <c r="AB34" s="20"/>
      <c r="AC34" s="47" t="str">
        <f t="shared" si="12"/>
        <v>/</v>
      </c>
      <c r="AD34" s="47" t="str">
        <f t="shared" si="13"/>
        <v>/</v>
      </c>
    </row>
    <row r="35" spans="1:30" ht="15" customHeight="1" x14ac:dyDescent="0.25">
      <c r="A35" s="128"/>
      <c r="B35" s="129"/>
      <c r="C35" s="2">
        <f t="shared" si="4"/>
        <v>0</v>
      </c>
      <c r="D35" s="100"/>
      <c r="E35" s="101"/>
      <c r="F35" s="3">
        <f t="shared" si="5"/>
        <v>0</v>
      </c>
      <c r="G35" s="5"/>
      <c r="H35" s="40"/>
      <c r="I35" s="86" t="str">
        <f t="shared" si="6"/>
        <v/>
      </c>
      <c r="J35" s="39" t="str">
        <f t="shared" si="7"/>
        <v>/</v>
      </c>
      <c r="K35" s="40"/>
      <c r="L35" s="40"/>
      <c r="M35" s="40"/>
      <c r="N35" s="40"/>
      <c r="O35" s="20"/>
      <c r="P35" s="44">
        <v>15</v>
      </c>
      <c r="Q35" s="45" t="str">
        <f t="shared" si="8"/>
        <v>/</v>
      </c>
      <c r="R35" s="45"/>
      <c r="S35" s="152" t="str">
        <f t="shared" si="9"/>
        <v>/</v>
      </c>
      <c r="T35" s="153"/>
      <c r="U35" s="87" t="str">
        <f t="shared" si="10"/>
        <v>/</v>
      </c>
      <c r="V35" s="46" t="str">
        <f t="shared" si="0"/>
        <v>/</v>
      </c>
      <c r="W35" s="20"/>
      <c r="X35" s="47" t="str">
        <f t="shared" si="1"/>
        <v>/</v>
      </c>
      <c r="Y35" s="47" t="str">
        <f t="shared" si="2"/>
        <v>/</v>
      </c>
      <c r="Z35" s="47" t="str">
        <f t="shared" si="3"/>
        <v>/</v>
      </c>
      <c r="AA35" s="47" t="str">
        <f t="shared" si="11"/>
        <v>/</v>
      </c>
      <c r="AB35" s="20"/>
      <c r="AC35" s="47" t="str">
        <f t="shared" si="12"/>
        <v>/</v>
      </c>
      <c r="AD35" s="47" t="str">
        <f t="shared" si="13"/>
        <v>/</v>
      </c>
    </row>
    <row r="36" spans="1:30" ht="15" customHeight="1" x14ac:dyDescent="0.25">
      <c r="A36" s="128"/>
      <c r="B36" s="129"/>
      <c r="C36" s="2">
        <f t="shared" si="4"/>
        <v>0</v>
      </c>
      <c r="D36" s="100"/>
      <c r="E36" s="101"/>
      <c r="F36" s="3">
        <f t="shared" si="5"/>
        <v>0</v>
      </c>
      <c r="G36" s="5"/>
      <c r="H36" s="40"/>
      <c r="I36" s="86" t="str">
        <f t="shared" si="6"/>
        <v/>
      </c>
      <c r="J36" s="39" t="str">
        <f t="shared" si="7"/>
        <v>/</v>
      </c>
      <c r="K36" s="40"/>
      <c r="L36" s="40"/>
      <c r="M36" s="40"/>
      <c r="N36" s="40"/>
      <c r="O36" s="20"/>
      <c r="P36" s="44">
        <v>16</v>
      </c>
      <c r="Q36" s="45" t="str">
        <f t="shared" si="8"/>
        <v>/</v>
      </c>
      <c r="R36" s="45"/>
      <c r="S36" s="152" t="str">
        <f t="shared" si="9"/>
        <v>/</v>
      </c>
      <c r="T36" s="153"/>
      <c r="U36" s="87" t="str">
        <f t="shared" si="10"/>
        <v>/</v>
      </c>
      <c r="V36" s="46" t="str">
        <f t="shared" si="0"/>
        <v>/</v>
      </c>
      <c r="W36" s="20"/>
      <c r="X36" s="47" t="str">
        <f t="shared" si="1"/>
        <v>/</v>
      </c>
      <c r="Y36" s="47" t="str">
        <f t="shared" si="2"/>
        <v>/</v>
      </c>
      <c r="Z36" s="47" t="str">
        <f t="shared" si="3"/>
        <v>/</v>
      </c>
      <c r="AA36" s="47" t="str">
        <f t="shared" si="11"/>
        <v>/</v>
      </c>
      <c r="AB36" s="20"/>
      <c r="AC36" s="47" t="str">
        <f t="shared" si="12"/>
        <v>/</v>
      </c>
      <c r="AD36" s="47" t="str">
        <f t="shared" si="13"/>
        <v>/</v>
      </c>
    </row>
    <row r="37" spans="1:30" ht="15" customHeight="1" x14ac:dyDescent="0.25">
      <c r="A37" s="128"/>
      <c r="B37" s="129"/>
      <c r="C37" s="2">
        <f t="shared" si="4"/>
        <v>0</v>
      </c>
      <c r="D37" s="100"/>
      <c r="E37" s="101"/>
      <c r="F37" s="3">
        <f t="shared" si="5"/>
        <v>0</v>
      </c>
      <c r="G37" s="5"/>
      <c r="H37" s="40"/>
      <c r="I37" s="86" t="str">
        <f t="shared" si="6"/>
        <v/>
      </c>
      <c r="J37" s="39" t="str">
        <f t="shared" si="7"/>
        <v>/</v>
      </c>
      <c r="K37" s="40"/>
      <c r="L37" s="40"/>
      <c r="M37" s="40"/>
      <c r="N37" s="40"/>
      <c r="O37" s="20"/>
      <c r="P37" s="44">
        <v>17</v>
      </c>
      <c r="Q37" s="45" t="str">
        <f t="shared" si="8"/>
        <v>/</v>
      </c>
      <c r="R37" s="45"/>
      <c r="S37" s="152" t="str">
        <f t="shared" si="9"/>
        <v>/</v>
      </c>
      <c r="T37" s="153"/>
      <c r="U37" s="87" t="str">
        <f t="shared" si="10"/>
        <v>/</v>
      </c>
      <c r="V37" s="46" t="str">
        <f t="shared" si="0"/>
        <v>/</v>
      </c>
      <c r="W37" s="20"/>
      <c r="X37" s="47" t="str">
        <f t="shared" si="1"/>
        <v>/</v>
      </c>
      <c r="Y37" s="47" t="str">
        <f t="shared" si="2"/>
        <v>/</v>
      </c>
      <c r="Z37" s="47" t="str">
        <f t="shared" si="3"/>
        <v>/</v>
      </c>
      <c r="AA37" s="47" t="str">
        <f t="shared" si="11"/>
        <v>/</v>
      </c>
      <c r="AB37" s="20"/>
      <c r="AC37" s="47" t="str">
        <f t="shared" si="12"/>
        <v>/</v>
      </c>
      <c r="AD37" s="47" t="str">
        <f t="shared" si="13"/>
        <v>/</v>
      </c>
    </row>
    <row r="38" spans="1:30" ht="15" customHeight="1" x14ac:dyDescent="0.25">
      <c r="A38" s="128"/>
      <c r="B38" s="129"/>
      <c r="C38" s="2">
        <f t="shared" si="4"/>
        <v>0</v>
      </c>
      <c r="D38" s="100"/>
      <c r="E38" s="101"/>
      <c r="F38" s="3">
        <f t="shared" si="5"/>
        <v>0</v>
      </c>
      <c r="G38" s="5"/>
      <c r="H38" s="40"/>
      <c r="I38" s="86" t="str">
        <f t="shared" si="6"/>
        <v/>
      </c>
      <c r="J38" s="39" t="str">
        <f t="shared" si="7"/>
        <v>/</v>
      </c>
      <c r="K38" s="40"/>
      <c r="L38" s="40"/>
      <c r="M38" s="40"/>
      <c r="N38" s="40"/>
      <c r="O38" s="20"/>
      <c r="P38" s="44">
        <v>18</v>
      </c>
      <c r="Q38" s="45" t="str">
        <f t="shared" si="8"/>
        <v>/</v>
      </c>
      <c r="R38" s="45"/>
      <c r="S38" s="152" t="str">
        <f t="shared" si="9"/>
        <v>/</v>
      </c>
      <c r="T38" s="153"/>
      <c r="U38" s="87" t="str">
        <f t="shared" si="10"/>
        <v>/</v>
      </c>
      <c r="V38" s="46" t="str">
        <f t="shared" si="0"/>
        <v>/</v>
      </c>
      <c r="W38" s="20"/>
      <c r="X38" s="47" t="str">
        <f t="shared" si="1"/>
        <v>/</v>
      </c>
      <c r="Y38" s="47" t="str">
        <f t="shared" si="2"/>
        <v>/</v>
      </c>
      <c r="Z38" s="47" t="str">
        <f t="shared" si="3"/>
        <v>/</v>
      </c>
      <c r="AA38" s="47" t="str">
        <f t="shared" si="11"/>
        <v>/</v>
      </c>
      <c r="AB38" s="20"/>
      <c r="AC38" s="47" t="str">
        <f t="shared" si="12"/>
        <v>/</v>
      </c>
      <c r="AD38" s="47" t="str">
        <f t="shared" si="13"/>
        <v>/</v>
      </c>
    </row>
    <row r="39" spans="1:30" ht="15" customHeight="1" x14ac:dyDescent="0.25">
      <c r="A39" s="128"/>
      <c r="B39" s="129"/>
      <c r="C39" s="2">
        <f t="shared" si="4"/>
        <v>0</v>
      </c>
      <c r="D39" s="100"/>
      <c r="E39" s="101"/>
      <c r="F39" s="3">
        <f t="shared" si="5"/>
        <v>0</v>
      </c>
      <c r="G39" s="5"/>
      <c r="H39" s="40"/>
      <c r="I39" s="86" t="str">
        <f t="shared" si="6"/>
        <v/>
      </c>
      <c r="J39" s="39" t="str">
        <f t="shared" si="7"/>
        <v>/</v>
      </c>
      <c r="K39" s="40"/>
      <c r="L39" s="40"/>
      <c r="M39" s="40"/>
      <c r="N39" s="40"/>
      <c r="O39" s="20"/>
      <c r="P39" s="44">
        <v>19</v>
      </c>
      <c r="Q39" s="45" t="str">
        <f t="shared" si="8"/>
        <v>/</v>
      </c>
      <c r="R39" s="45"/>
      <c r="S39" s="152" t="str">
        <f t="shared" si="9"/>
        <v>/</v>
      </c>
      <c r="T39" s="153"/>
      <c r="U39" s="87" t="str">
        <f t="shared" si="10"/>
        <v>/</v>
      </c>
      <c r="V39" s="46" t="str">
        <f t="shared" si="0"/>
        <v>/</v>
      </c>
      <c r="W39" s="20"/>
      <c r="X39" s="47" t="str">
        <f t="shared" si="1"/>
        <v>/</v>
      </c>
      <c r="Y39" s="47" t="str">
        <f t="shared" si="2"/>
        <v>/</v>
      </c>
      <c r="Z39" s="47" t="str">
        <f t="shared" si="3"/>
        <v>/</v>
      </c>
      <c r="AA39" s="47" t="str">
        <f t="shared" si="11"/>
        <v>/</v>
      </c>
      <c r="AB39" s="20"/>
      <c r="AC39" s="47" t="str">
        <f t="shared" si="12"/>
        <v>/</v>
      </c>
      <c r="AD39" s="47" t="str">
        <f t="shared" si="13"/>
        <v>/</v>
      </c>
    </row>
    <row r="40" spans="1:30" ht="15" customHeight="1" x14ac:dyDescent="0.25">
      <c r="A40" s="128"/>
      <c r="B40" s="129"/>
      <c r="C40" s="2">
        <f t="shared" si="4"/>
        <v>0</v>
      </c>
      <c r="D40" s="100"/>
      <c r="E40" s="101"/>
      <c r="F40" s="3">
        <f t="shared" si="5"/>
        <v>0</v>
      </c>
      <c r="G40" s="5"/>
      <c r="H40" s="40"/>
      <c r="I40" s="86" t="str">
        <f t="shared" si="6"/>
        <v/>
      </c>
      <c r="J40" s="39" t="str">
        <f t="shared" si="7"/>
        <v>/</v>
      </c>
      <c r="K40" s="40"/>
      <c r="L40" s="40"/>
      <c r="M40" s="40"/>
      <c r="N40" s="40"/>
      <c r="O40" s="20"/>
      <c r="P40" s="44">
        <v>20</v>
      </c>
      <c r="Q40" s="45" t="str">
        <f t="shared" si="8"/>
        <v>/</v>
      </c>
      <c r="R40" s="45"/>
      <c r="S40" s="152" t="str">
        <f t="shared" si="9"/>
        <v>/</v>
      </c>
      <c r="T40" s="153"/>
      <c r="U40" s="87" t="str">
        <f t="shared" si="10"/>
        <v>/</v>
      </c>
      <c r="V40" s="46" t="str">
        <f t="shared" si="0"/>
        <v>/</v>
      </c>
      <c r="W40" s="20"/>
      <c r="X40" s="47" t="str">
        <f t="shared" si="1"/>
        <v>/</v>
      </c>
      <c r="Y40" s="47" t="str">
        <f t="shared" si="2"/>
        <v>/</v>
      </c>
      <c r="Z40" s="47" t="str">
        <f>IF(AND(V40=V41,Z41="/"),"/",X40)</f>
        <v>/</v>
      </c>
      <c r="AA40" s="47" t="str">
        <f t="shared" si="11"/>
        <v>/</v>
      </c>
      <c r="AB40" s="20"/>
      <c r="AC40" s="47" t="str">
        <f t="shared" si="12"/>
        <v>/</v>
      </c>
      <c r="AD40" s="47" t="str">
        <f t="shared" si="13"/>
        <v>/</v>
      </c>
    </row>
    <row r="41" spans="1:30" ht="5.25" customHeight="1" x14ac:dyDescent="0.25">
      <c r="B41" s="20"/>
      <c r="C41" s="20"/>
      <c r="D41" s="154"/>
      <c r="E41" s="154"/>
      <c r="F41" s="20"/>
      <c r="G41" s="20"/>
      <c r="H41" s="20"/>
      <c r="I41" s="20"/>
      <c r="J41" s="20"/>
      <c r="K41" s="20"/>
      <c r="L41" s="20"/>
      <c r="M41" s="20"/>
      <c r="N41" s="20"/>
      <c r="O41" s="20"/>
      <c r="P41" s="51"/>
      <c r="Q41" s="52"/>
      <c r="R41" s="52"/>
      <c r="S41" s="52"/>
      <c r="T41" s="53"/>
      <c r="U41" s="53"/>
      <c r="V41" s="54"/>
      <c r="W41" s="55"/>
      <c r="X41" s="56"/>
      <c r="Y41" s="56"/>
      <c r="Z41" s="56"/>
      <c r="AA41" s="56"/>
      <c r="AB41" s="20"/>
      <c r="AC41" s="57"/>
      <c r="AD41" s="58"/>
    </row>
    <row r="42" spans="1:30" x14ac:dyDescent="0.25">
      <c r="B42" s="20"/>
      <c r="C42" s="20"/>
      <c r="D42" s="20"/>
      <c r="E42" s="20"/>
      <c r="F42" s="20"/>
      <c r="G42" s="20"/>
      <c r="H42" s="20"/>
      <c r="I42" s="20"/>
      <c r="J42" s="20"/>
      <c r="K42" s="20"/>
      <c r="L42" s="20"/>
      <c r="M42" s="20"/>
      <c r="N42" s="20"/>
      <c r="O42" s="20"/>
      <c r="P42" s="20"/>
      <c r="Q42" s="20"/>
      <c r="R42" s="20"/>
      <c r="S42" s="20"/>
      <c r="T42" s="20"/>
      <c r="U42" s="20"/>
      <c r="W42" s="59" t="s">
        <v>21</v>
      </c>
      <c r="X42" s="60"/>
      <c r="Y42" s="60"/>
      <c r="Z42" s="59" t="s">
        <v>21</v>
      </c>
      <c r="AA42" s="61">
        <f>AVERAGE(AA21:AA40)</f>
        <v>8.5987261146496796E-2</v>
      </c>
      <c r="AB42" s="62"/>
      <c r="AC42" s="59" t="s">
        <v>19</v>
      </c>
      <c r="AD42" s="63">
        <f>AVERAGE(AD21:AD40)</f>
        <v>2.2292993630573243E-2</v>
      </c>
    </row>
    <row r="43" spans="1:30" x14ac:dyDescent="0.25">
      <c r="B43" s="20"/>
      <c r="C43" s="20"/>
      <c r="D43" s="20"/>
      <c r="E43" s="20"/>
      <c r="F43" s="20"/>
      <c r="G43" s="20"/>
      <c r="H43" s="20"/>
      <c r="I43" s="20"/>
      <c r="J43" s="20"/>
      <c r="K43" s="20"/>
      <c r="L43" s="20"/>
      <c r="M43" s="20"/>
      <c r="N43" s="20"/>
      <c r="O43" s="20"/>
      <c r="P43" s="20"/>
      <c r="Q43" s="64"/>
      <c r="R43" s="64"/>
      <c r="S43" s="64"/>
      <c r="T43" s="64"/>
      <c r="U43" s="64"/>
      <c r="V43" s="59"/>
      <c r="W43" s="62"/>
      <c r="X43" s="65"/>
      <c r="Y43" s="65"/>
      <c r="Z43" s="65"/>
      <c r="AA43" s="65"/>
      <c r="AB43" s="62"/>
      <c r="AC43" s="59"/>
      <c r="AD43" s="66"/>
    </row>
    <row r="44" spans="1:30" ht="15" customHeight="1" x14ac:dyDescent="0.25">
      <c r="B44" s="64"/>
      <c r="C44" s="64"/>
      <c r="D44" s="64"/>
      <c r="E44" s="64"/>
      <c r="F44" s="64"/>
      <c r="G44" s="64"/>
      <c r="H44" s="64"/>
      <c r="I44" s="64"/>
      <c r="J44" s="64"/>
      <c r="K44" s="64"/>
      <c r="L44" s="64"/>
      <c r="M44" s="64"/>
      <c r="N44" s="64"/>
      <c r="O44" s="64"/>
      <c r="P44" s="145" t="s">
        <v>37</v>
      </c>
      <c r="Q44" s="146"/>
      <c r="R44" s="146"/>
      <c r="S44" s="146"/>
      <c r="T44" s="146"/>
      <c r="U44" s="146"/>
      <c r="V44" s="146"/>
      <c r="W44" s="146"/>
      <c r="X44" s="146"/>
      <c r="Y44" s="146"/>
      <c r="Z44" s="146"/>
      <c r="AA44" s="146"/>
      <c r="AB44" s="146"/>
      <c r="AC44" s="146"/>
      <c r="AD44" s="103">
        <f>ROUND(AA42+AD42,E14+2)</f>
        <v>0.10829999999999999</v>
      </c>
    </row>
    <row r="45" spans="1:30" ht="15" customHeight="1" x14ac:dyDescent="0.25">
      <c r="B45" s="64"/>
      <c r="C45" s="64"/>
      <c r="D45" s="64"/>
      <c r="E45" s="64"/>
      <c r="F45" s="64"/>
      <c r="G45" s="64"/>
      <c r="H45" s="64"/>
      <c r="I45" s="64"/>
      <c r="J45" s="64"/>
      <c r="K45" s="64"/>
      <c r="L45" s="64"/>
      <c r="M45" s="64"/>
      <c r="N45" s="64"/>
      <c r="O45" s="64"/>
      <c r="P45" s="147"/>
      <c r="Q45" s="148"/>
      <c r="R45" s="148"/>
      <c r="S45" s="148"/>
      <c r="T45" s="148"/>
      <c r="U45" s="148"/>
      <c r="V45" s="148"/>
      <c r="W45" s="148"/>
      <c r="X45" s="148"/>
      <c r="Y45" s="148"/>
      <c r="Z45" s="148"/>
      <c r="AA45" s="148"/>
      <c r="AB45" s="148"/>
      <c r="AC45" s="148"/>
      <c r="AD45" s="104"/>
    </row>
    <row r="46" spans="1:30" s="17" customFormat="1" ht="15" customHeight="1" x14ac:dyDescent="0.25">
      <c r="B46" s="64"/>
      <c r="C46" s="64"/>
      <c r="D46" s="64"/>
      <c r="E46" s="64"/>
      <c r="F46" s="64"/>
      <c r="G46" s="64"/>
      <c r="H46" s="64"/>
      <c r="I46" s="64"/>
      <c r="J46" s="64"/>
      <c r="K46" s="64"/>
      <c r="L46" s="64"/>
      <c r="M46" s="64"/>
      <c r="N46" s="64"/>
      <c r="O46" s="64"/>
      <c r="P46" s="67"/>
      <c r="Q46" s="67"/>
      <c r="R46" s="67"/>
      <c r="S46" s="67"/>
      <c r="T46" s="67"/>
      <c r="U46" s="67"/>
      <c r="V46" s="67"/>
      <c r="W46" s="67"/>
      <c r="X46" s="67"/>
      <c r="Y46" s="67"/>
      <c r="Z46" s="67"/>
      <c r="AA46" s="67"/>
      <c r="AB46" s="67"/>
      <c r="AC46" s="67"/>
      <c r="AD46" s="68"/>
    </row>
    <row r="47" spans="1:30" s="17" customFormat="1" ht="15" customHeight="1" x14ac:dyDescent="0.25">
      <c r="B47" s="64"/>
      <c r="C47" s="64"/>
      <c r="D47" s="64"/>
      <c r="E47" s="64"/>
      <c r="F47" s="64"/>
      <c r="G47" s="64"/>
      <c r="H47" s="64"/>
      <c r="I47" s="64"/>
      <c r="J47" s="64"/>
      <c r="K47" s="64"/>
      <c r="L47" s="64"/>
      <c r="M47" s="64"/>
      <c r="N47" s="64"/>
      <c r="O47" s="64"/>
      <c r="P47" s="67"/>
      <c r="Q47" s="67"/>
      <c r="R47" s="67"/>
      <c r="S47" s="67"/>
      <c r="T47" s="67"/>
      <c r="U47" s="67"/>
      <c r="V47" s="67"/>
      <c r="W47" s="67"/>
      <c r="X47" s="67"/>
      <c r="Y47" s="67"/>
      <c r="Z47" s="67"/>
      <c r="AA47" s="67"/>
      <c r="AB47" s="67"/>
      <c r="AC47" s="67"/>
      <c r="AD47" s="68"/>
    </row>
    <row r="48" spans="1:30" ht="15" customHeight="1" x14ac:dyDescent="0.3">
      <c r="A48" s="69" t="s">
        <v>50</v>
      </c>
      <c r="D48" s="64"/>
      <c r="E48" s="64"/>
      <c r="F48" s="64"/>
      <c r="G48" s="64"/>
      <c r="H48" s="64"/>
      <c r="I48" s="64"/>
      <c r="J48" s="64"/>
      <c r="K48" s="64"/>
      <c r="L48" s="64"/>
      <c r="M48" s="64"/>
      <c r="N48" s="64"/>
      <c r="O48" s="64"/>
      <c r="P48" s="64"/>
      <c r="Q48" s="64"/>
      <c r="R48" s="64"/>
      <c r="S48" s="64"/>
      <c r="T48" s="64"/>
      <c r="U48" s="64"/>
      <c r="V48" s="59"/>
      <c r="W48" s="62"/>
      <c r="X48" s="65"/>
      <c r="Y48" s="65"/>
      <c r="Z48" s="65"/>
      <c r="AA48" s="65"/>
      <c r="AB48" s="62"/>
      <c r="AC48" s="59"/>
      <c r="AD48" s="66"/>
    </row>
    <row r="49" spans="1:30" x14ac:dyDescent="0.25">
      <c r="B49" s="64"/>
      <c r="C49" s="64"/>
      <c r="D49" s="64"/>
      <c r="E49" s="64"/>
      <c r="F49" s="64"/>
      <c r="G49" s="64"/>
      <c r="H49" s="64"/>
      <c r="I49" s="64"/>
      <c r="J49" s="64"/>
      <c r="K49" s="64"/>
      <c r="L49" s="64"/>
      <c r="M49" s="64"/>
      <c r="N49" s="64"/>
      <c r="O49" s="64"/>
      <c r="P49" s="64"/>
      <c r="Q49" s="64"/>
      <c r="R49" s="64"/>
      <c r="S49" s="64"/>
      <c r="T49" s="64"/>
      <c r="U49" s="64"/>
      <c r="V49" s="59"/>
      <c r="W49" s="62"/>
      <c r="X49" s="65"/>
      <c r="Y49" s="65"/>
      <c r="Z49" s="65"/>
      <c r="AA49" s="65"/>
      <c r="AB49" s="62"/>
      <c r="AC49" s="59"/>
      <c r="AD49" s="66"/>
    </row>
    <row r="50" spans="1:30" ht="15" customHeight="1" x14ac:dyDescent="0.25">
      <c r="A50" s="122" t="s">
        <v>22</v>
      </c>
      <c r="B50" s="122" t="str">
        <f>A18</f>
        <v>Partecipante / 
Teilnehmer</v>
      </c>
      <c r="C50" s="70"/>
      <c r="D50" s="105" t="str">
        <f>D18</f>
        <v>Operatore economico / 
Wirtschaftsteilnehmer</v>
      </c>
      <c r="E50" s="106"/>
      <c r="F50" s="71"/>
      <c r="G50" s="126" t="str">
        <f>G18</f>
        <v>Importo offerto al netto degli oneri di sicurezza / Angebotener Betrag 
ohne Sichereitskosten
(Euro)</v>
      </c>
      <c r="H50" s="62"/>
      <c r="I50" s="155" t="str">
        <f>I18</f>
        <v>Ribasso percentuale /
Prozentueller Abschlag   
(%)</v>
      </c>
      <c r="J50" s="62"/>
      <c r="K50" s="62"/>
      <c r="P50" s="160" t="s">
        <v>63</v>
      </c>
      <c r="Q50" s="161"/>
      <c r="R50" s="72"/>
      <c r="S50" s="155" t="s">
        <v>64</v>
      </c>
      <c r="U50" s="73"/>
      <c r="V50" s="73"/>
      <c r="W50" s="73"/>
      <c r="X50" s="73"/>
      <c r="Y50" s="65"/>
      <c r="Z50" s="65"/>
      <c r="AA50" s="65"/>
      <c r="AB50" s="62"/>
      <c r="AC50" s="59"/>
      <c r="AD50" s="66"/>
    </row>
    <row r="51" spans="1:30" ht="58.5" customHeight="1" x14ac:dyDescent="0.25">
      <c r="A51" s="164"/>
      <c r="B51" s="164"/>
      <c r="C51" s="74"/>
      <c r="D51" s="107"/>
      <c r="E51" s="108"/>
      <c r="F51" s="30"/>
      <c r="G51" s="127"/>
      <c r="H51" s="88"/>
      <c r="I51" s="156"/>
      <c r="J51" s="62"/>
      <c r="K51" s="62"/>
      <c r="P51" s="162"/>
      <c r="Q51" s="163"/>
      <c r="R51" s="72"/>
      <c r="S51" s="155"/>
      <c r="U51" s="73"/>
      <c r="V51" s="73"/>
      <c r="W51" s="73"/>
      <c r="X51" s="73"/>
      <c r="Y51" s="65"/>
      <c r="Z51" s="65"/>
      <c r="AA51" s="65"/>
      <c r="AB51" s="62"/>
      <c r="AC51" s="59"/>
      <c r="AD51" s="66"/>
    </row>
    <row r="52" spans="1:30" ht="15" customHeight="1" x14ac:dyDescent="0.25">
      <c r="A52" s="75">
        <f t="shared" ref="A52:A71" si="14">P21</f>
        <v>1</v>
      </c>
      <c r="B52" s="75" t="str">
        <f t="shared" ref="B52:B71" si="15">Q21</f>
        <v>D</v>
      </c>
      <c r="C52" s="76"/>
      <c r="D52" s="111" t="str">
        <f>S21</f>
        <v>DITTA D SRL</v>
      </c>
      <c r="E52" s="112"/>
      <c r="F52" s="77"/>
      <c r="G52" s="89">
        <f t="shared" ref="G52:G71" si="16">U21</f>
        <v>1320000</v>
      </c>
      <c r="H52" s="90"/>
      <c r="I52" s="78">
        <f t="shared" ref="I52:I71" si="17">V21</f>
        <v>0.15923566878980888</v>
      </c>
      <c r="J52" s="64"/>
      <c r="K52" s="64"/>
      <c r="P52" s="109" t="str">
        <f>IF(AND(I52&gt;=$AD$44,$N$21&gt;=5,I52&lt;&gt;"/"),"OFFERTA ANOMALA","/")</f>
        <v>OFFERTA ANOMALA</v>
      </c>
      <c r="Q52" s="110"/>
      <c r="R52" s="79"/>
      <c r="S52" s="80" t="str">
        <f>IF(AND(P52="OFFERTA ANOMALA",$E$15="si/ja",$N$21&gt;=10),"SI","/")</f>
        <v>/</v>
      </c>
      <c r="U52" s="91"/>
      <c r="V52" s="102"/>
      <c r="W52" s="102"/>
      <c r="X52" s="102"/>
      <c r="Y52" s="65"/>
      <c r="Z52" s="65"/>
      <c r="AA52" s="65"/>
      <c r="AB52" s="62"/>
      <c r="AC52" s="59"/>
      <c r="AD52" s="66"/>
    </row>
    <row r="53" spans="1:30" ht="15" customHeight="1" x14ac:dyDescent="0.25">
      <c r="A53" s="75">
        <f t="shared" si="14"/>
        <v>2</v>
      </c>
      <c r="B53" s="75" t="str">
        <f t="shared" si="15"/>
        <v>E</v>
      </c>
      <c r="C53" s="76"/>
      <c r="D53" s="111" t="str">
        <f t="shared" ref="D53:D71" si="18">S22</f>
        <v>DITTA E SRL</v>
      </c>
      <c r="E53" s="112"/>
      <c r="F53" s="77"/>
      <c r="G53" s="89">
        <f t="shared" si="16"/>
        <v>1320000</v>
      </c>
      <c r="H53" s="90"/>
      <c r="I53" s="78">
        <f t="shared" si="17"/>
        <v>0.15923566878980888</v>
      </c>
      <c r="J53" s="64"/>
      <c r="K53" s="64"/>
      <c r="P53" s="109" t="str">
        <f t="shared" ref="P53:P71" si="19">IF(AND(I53&gt;=$AD$44,$N$21&gt;=5,I53&lt;&gt;"/"),"OFFERTA ANOMALA","/")</f>
        <v>OFFERTA ANOMALA</v>
      </c>
      <c r="Q53" s="110"/>
      <c r="R53" s="79"/>
      <c r="S53" s="80" t="str">
        <f t="shared" ref="S53:S71" si="20">IF(AND(P53="OFFERTA ANOMALA",$E$15="si/ja",$N$21&gt;=10),"SI","/")</f>
        <v>/</v>
      </c>
      <c r="U53" s="91"/>
      <c r="V53" s="102"/>
      <c r="W53" s="102"/>
      <c r="X53" s="102"/>
      <c r="Y53" s="65"/>
      <c r="Z53" s="65"/>
      <c r="AA53" s="65"/>
      <c r="AB53" s="62"/>
      <c r="AC53" s="59"/>
      <c r="AD53" s="66"/>
    </row>
    <row r="54" spans="1:30" ht="15" customHeight="1" x14ac:dyDescent="0.25">
      <c r="A54" s="75">
        <f t="shared" si="14"/>
        <v>3</v>
      </c>
      <c r="B54" s="75" t="str">
        <f t="shared" si="15"/>
        <v>G</v>
      </c>
      <c r="C54" s="76"/>
      <c r="D54" s="111" t="str">
        <f t="shared" si="18"/>
        <v>DITTA G SRL</v>
      </c>
      <c r="E54" s="112"/>
      <c r="F54" s="77"/>
      <c r="G54" s="89">
        <f t="shared" si="16"/>
        <v>1320000</v>
      </c>
      <c r="H54" s="90"/>
      <c r="I54" s="78">
        <f t="shared" si="17"/>
        <v>0.15923566878980888</v>
      </c>
      <c r="J54" s="64"/>
      <c r="K54" s="64"/>
      <c r="P54" s="109" t="str">
        <f t="shared" si="19"/>
        <v>OFFERTA ANOMALA</v>
      </c>
      <c r="Q54" s="110"/>
      <c r="R54" s="79"/>
      <c r="S54" s="80" t="str">
        <f t="shared" si="20"/>
        <v>/</v>
      </c>
      <c r="U54" s="91"/>
      <c r="V54" s="102"/>
      <c r="W54" s="102"/>
      <c r="X54" s="102"/>
      <c r="Y54" s="65"/>
      <c r="Z54" s="65"/>
      <c r="AA54" s="65"/>
      <c r="AB54" s="62"/>
      <c r="AC54" s="59"/>
      <c r="AD54" s="66"/>
    </row>
    <row r="55" spans="1:30" ht="15" customHeight="1" x14ac:dyDescent="0.25">
      <c r="A55" s="75">
        <f t="shared" si="14"/>
        <v>4</v>
      </c>
      <c r="B55" s="75" t="str">
        <f t="shared" si="15"/>
        <v>H</v>
      </c>
      <c r="C55" s="76"/>
      <c r="D55" s="111" t="str">
        <f t="shared" si="18"/>
        <v>DITTA H SRL</v>
      </c>
      <c r="E55" s="112"/>
      <c r="F55" s="77"/>
      <c r="G55" s="89">
        <f t="shared" si="16"/>
        <v>1320000</v>
      </c>
      <c r="H55" s="90"/>
      <c r="I55" s="78">
        <f t="shared" si="17"/>
        <v>0.15923566878980888</v>
      </c>
      <c r="J55" s="64"/>
      <c r="K55" s="64"/>
      <c r="P55" s="109" t="str">
        <f t="shared" si="19"/>
        <v>OFFERTA ANOMALA</v>
      </c>
      <c r="Q55" s="110"/>
      <c r="R55" s="79"/>
      <c r="S55" s="80" t="str">
        <f t="shared" si="20"/>
        <v>/</v>
      </c>
      <c r="U55" s="91"/>
      <c r="V55" s="102"/>
      <c r="W55" s="102"/>
      <c r="X55" s="102"/>
      <c r="Y55" s="65"/>
      <c r="Z55" s="65"/>
      <c r="AA55" s="65"/>
      <c r="AB55" s="62"/>
      <c r="AC55" s="59"/>
      <c r="AD55" s="66"/>
    </row>
    <row r="56" spans="1:30" ht="15" customHeight="1" x14ac:dyDescent="0.25">
      <c r="A56" s="75">
        <f t="shared" si="14"/>
        <v>5</v>
      </c>
      <c r="B56" s="75" t="str">
        <f t="shared" si="15"/>
        <v>M</v>
      </c>
      <c r="C56" s="76"/>
      <c r="D56" s="111" t="str">
        <f t="shared" si="18"/>
        <v>DITTA M SRL</v>
      </c>
      <c r="E56" s="112"/>
      <c r="F56" s="77"/>
      <c r="G56" s="89">
        <f t="shared" si="16"/>
        <v>1320000</v>
      </c>
      <c r="H56" s="90"/>
      <c r="I56" s="78">
        <f t="shared" si="17"/>
        <v>0.15923566878980888</v>
      </c>
      <c r="J56" s="64"/>
      <c r="K56" s="64"/>
      <c r="P56" s="109" t="str">
        <f t="shared" si="19"/>
        <v>OFFERTA ANOMALA</v>
      </c>
      <c r="Q56" s="110"/>
      <c r="R56" s="79"/>
      <c r="S56" s="80" t="str">
        <f t="shared" si="20"/>
        <v>/</v>
      </c>
      <c r="U56" s="91"/>
      <c r="V56" s="102"/>
      <c r="W56" s="102"/>
      <c r="X56" s="102"/>
      <c r="Y56" s="65"/>
      <c r="Z56" s="65"/>
      <c r="AA56" s="65"/>
      <c r="AB56" s="62"/>
      <c r="AC56" s="59"/>
      <c r="AD56" s="66"/>
    </row>
    <row r="57" spans="1:30" ht="15" customHeight="1" x14ac:dyDescent="0.25">
      <c r="A57" s="75">
        <f t="shared" si="14"/>
        <v>6</v>
      </c>
      <c r="B57" s="75" t="str">
        <f t="shared" si="15"/>
        <v>C</v>
      </c>
      <c r="C57" s="76"/>
      <c r="D57" s="111" t="str">
        <f t="shared" si="18"/>
        <v>DITTA C SRL</v>
      </c>
      <c r="E57" s="112"/>
      <c r="F57" s="77"/>
      <c r="G57" s="89">
        <f t="shared" si="16"/>
        <v>1400000</v>
      </c>
      <c r="H57" s="90"/>
      <c r="I57" s="78">
        <f t="shared" si="17"/>
        <v>0.10828025477707004</v>
      </c>
      <c r="J57" s="64"/>
      <c r="K57" s="64"/>
      <c r="P57" s="109" t="str">
        <f t="shared" si="19"/>
        <v>/</v>
      </c>
      <c r="Q57" s="110"/>
      <c r="R57" s="79"/>
      <c r="S57" s="80" t="str">
        <f t="shared" si="20"/>
        <v>/</v>
      </c>
      <c r="U57" s="91"/>
      <c r="V57" s="102"/>
      <c r="W57" s="102"/>
      <c r="X57" s="102"/>
      <c r="Y57" s="65"/>
      <c r="Z57" s="65"/>
      <c r="AA57" s="65"/>
      <c r="AB57" s="62"/>
      <c r="AC57" s="59"/>
      <c r="AD57" s="66"/>
    </row>
    <row r="58" spans="1:30" ht="15" customHeight="1" x14ac:dyDescent="0.25">
      <c r="A58" s="75">
        <f t="shared" si="14"/>
        <v>7</v>
      </c>
      <c r="B58" s="75" t="str">
        <f t="shared" si="15"/>
        <v>B</v>
      </c>
      <c r="C58" s="76"/>
      <c r="D58" s="111" t="str">
        <f t="shared" si="18"/>
        <v>DITTA B SRL</v>
      </c>
      <c r="E58" s="112"/>
      <c r="F58" s="77"/>
      <c r="G58" s="89">
        <f t="shared" si="16"/>
        <v>1470000</v>
      </c>
      <c r="H58" s="90"/>
      <c r="I58" s="78">
        <f t="shared" si="17"/>
        <v>6.3694267515923553E-2</v>
      </c>
      <c r="J58" s="64"/>
      <c r="K58" s="64"/>
      <c r="P58" s="109" t="str">
        <f t="shared" si="19"/>
        <v>/</v>
      </c>
      <c r="Q58" s="110"/>
      <c r="R58" s="79"/>
      <c r="S58" s="80" t="str">
        <f t="shared" si="20"/>
        <v>/</v>
      </c>
      <c r="U58" s="91"/>
      <c r="V58" s="102"/>
      <c r="W58" s="102"/>
      <c r="X58" s="102"/>
      <c r="Y58" s="65"/>
      <c r="Z58" s="65"/>
      <c r="AA58" s="65"/>
      <c r="AB58" s="62"/>
      <c r="AC58" s="59"/>
      <c r="AD58" s="66"/>
    </row>
    <row r="59" spans="1:30" ht="15" customHeight="1" x14ac:dyDescent="0.25">
      <c r="A59" s="75">
        <f t="shared" si="14"/>
        <v>8</v>
      </c>
      <c r="B59" s="75" t="str">
        <f t="shared" si="15"/>
        <v>A</v>
      </c>
      <c r="C59" s="76"/>
      <c r="D59" s="111" t="str">
        <f t="shared" si="18"/>
        <v>DITTA A SRL</v>
      </c>
      <c r="E59" s="112"/>
      <c r="F59" s="77"/>
      <c r="G59" s="89">
        <f t="shared" si="16"/>
        <v>1560000</v>
      </c>
      <c r="H59" s="90"/>
      <c r="I59" s="78">
        <f t="shared" si="17"/>
        <v>6.3694267515923553E-3</v>
      </c>
      <c r="J59" s="64"/>
      <c r="K59" s="64"/>
      <c r="P59" s="109" t="str">
        <f t="shared" si="19"/>
        <v>/</v>
      </c>
      <c r="Q59" s="110"/>
      <c r="R59" s="79"/>
      <c r="S59" s="80" t="str">
        <f t="shared" si="20"/>
        <v>/</v>
      </c>
      <c r="U59" s="91"/>
      <c r="V59" s="102"/>
      <c r="W59" s="102"/>
      <c r="X59" s="102"/>
      <c r="Y59" s="65"/>
      <c r="Z59" s="65"/>
      <c r="AA59" s="65"/>
      <c r="AB59" s="62"/>
      <c r="AC59" s="59"/>
      <c r="AD59" s="66"/>
    </row>
    <row r="60" spans="1:30" ht="15" customHeight="1" x14ac:dyDescent="0.25">
      <c r="A60" s="75">
        <f t="shared" si="14"/>
        <v>9</v>
      </c>
      <c r="B60" s="75" t="str">
        <f t="shared" si="15"/>
        <v>I</v>
      </c>
      <c r="C60" s="76"/>
      <c r="D60" s="111" t="str">
        <f t="shared" si="18"/>
        <v>DITTA I SRL</v>
      </c>
      <c r="E60" s="112"/>
      <c r="F60" s="77"/>
      <c r="G60" s="89">
        <f t="shared" si="16"/>
        <v>1560000</v>
      </c>
      <c r="H60" s="90"/>
      <c r="I60" s="78">
        <f t="shared" si="17"/>
        <v>6.3694267515923553E-3</v>
      </c>
      <c r="J60" s="64"/>
      <c r="K60" s="64"/>
      <c r="P60" s="109" t="str">
        <f t="shared" si="19"/>
        <v>/</v>
      </c>
      <c r="Q60" s="110"/>
      <c r="R60" s="79"/>
      <c r="S60" s="80" t="str">
        <f t="shared" si="20"/>
        <v>/</v>
      </c>
      <c r="U60" s="91"/>
      <c r="V60" s="102"/>
      <c r="W60" s="102"/>
      <c r="X60" s="102"/>
      <c r="Y60" s="65"/>
      <c r="Z60" s="65"/>
      <c r="AA60" s="65"/>
      <c r="AB60" s="62"/>
      <c r="AC60" s="59"/>
      <c r="AD60" s="66"/>
    </row>
    <row r="61" spans="1:30" ht="15" customHeight="1" x14ac:dyDescent="0.25">
      <c r="A61" s="75">
        <f t="shared" si="14"/>
        <v>10</v>
      </c>
      <c r="B61" s="75" t="str">
        <f t="shared" si="15"/>
        <v>L</v>
      </c>
      <c r="C61" s="76"/>
      <c r="D61" s="111" t="str">
        <f t="shared" si="18"/>
        <v>DITTA L SRL</v>
      </c>
      <c r="E61" s="112"/>
      <c r="F61" s="77"/>
      <c r="G61" s="89">
        <f t="shared" si="16"/>
        <v>1560000</v>
      </c>
      <c r="H61" s="90"/>
      <c r="I61" s="78">
        <f t="shared" si="17"/>
        <v>6.3694267515923553E-3</v>
      </c>
      <c r="J61" s="64"/>
      <c r="K61" s="64"/>
      <c r="P61" s="109" t="str">
        <f t="shared" si="19"/>
        <v>/</v>
      </c>
      <c r="Q61" s="110"/>
      <c r="R61" s="79"/>
      <c r="S61" s="80" t="str">
        <f t="shared" si="20"/>
        <v>/</v>
      </c>
      <c r="U61" s="91"/>
      <c r="V61" s="102"/>
      <c r="W61" s="102"/>
      <c r="X61" s="102"/>
      <c r="Y61" s="65"/>
      <c r="Z61" s="65"/>
      <c r="AA61" s="65"/>
      <c r="AB61" s="62"/>
      <c r="AC61" s="59"/>
      <c r="AD61" s="66"/>
    </row>
    <row r="62" spans="1:30" ht="15" customHeight="1" x14ac:dyDescent="0.25">
      <c r="A62" s="75">
        <f t="shared" si="14"/>
        <v>11</v>
      </c>
      <c r="B62" s="75" t="str">
        <f t="shared" si="15"/>
        <v>F</v>
      </c>
      <c r="C62" s="76"/>
      <c r="D62" s="111" t="str">
        <f t="shared" si="18"/>
        <v>DITTA F SRL</v>
      </c>
      <c r="E62" s="112"/>
      <c r="F62" s="77"/>
      <c r="G62" s="89">
        <f t="shared" si="16"/>
        <v>1560024</v>
      </c>
      <c r="H62" s="90"/>
      <c r="I62" s="78">
        <f t="shared" si="17"/>
        <v>6.3541401273885523E-3</v>
      </c>
      <c r="J62" s="64"/>
      <c r="K62" s="64"/>
      <c r="P62" s="109" t="str">
        <f t="shared" si="19"/>
        <v>/</v>
      </c>
      <c r="Q62" s="110"/>
      <c r="R62" s="79"/>
      <c r="S62" s="80" t="str">
        <f t="shared" si="20"/>
        <v>/</v>
      </c>
      <c r="U62" s="91"/>
      <c r="V62" s="102"/>
      <c r="W62" s="102"/>
      <c r="X62" s="102"/>
      <c r="Y62" s="65"/>
      <c r="Z62" s="65"/>
      <c r="AA62" s="65"/>
      <c r="AB62" s="62"/>
      <c r="AC62" s="59"/>
      <c r="AD62" s="66"/>
    </row>
    <row r="63" spans="1:30" ht="15" customHeight="1" x14ac:dyDescent="0.25">
      <c r="A63" s="75">
        <f t="shared" si="14"/>
        <v>12</v>
      </c>
      <c r="B63" s="75" t="str">
        <f t="shared" si="15"/>
        <v>/</v>
      </c>
      <c r="C63" s="76"/>
      <c r="D63" s="111" t="str">
        <f t="shared" si="18"/>
        <v>/</v>
      </c>
      <c r="E63" s="112"/>
      <c r="F63" s="77"/>
      <c r="G63" s="89" t="str">
        <f t="shared" si="16"/>
        <v>/</v>
      </c>
      <c r="H63" s="90"/>
      <c r="I63" s="78" t="str">
        <f t="shared" si="17"/>
        <v>/</v>
      </c>
      <c r="J63" s="64"/>
      <c r="K63" s="64"/>
      <c r="P63" s="109" t="str">
        <f t="shared" si="19"/>
        <v>/</v>
      </c>
      <c r="Q63" s="110"/>
      <c r="R63" s="79"/>
      <c r="S63" s="80" t="str">
        <f t="shared" si="20"/>
        <v>/</v>
      </c>
      <c r="U63" s="91"/>
      <c r="V63" s="102"/>
      <c r="W63" s="102"/>
      <c r="X63" s="102"/>
      <c r="Y63" s="65"/>
      <c r="Z63" s="65"/>
      <c r="AA63" s="65"/>
      <c r="AB63" s="62"/>
      <c r="AC63" s="59"/>
      <c r="AD63" s="66"/>
    </row>
    <row r="64" spans="1:30" ht="15" customHeight="1" x14ac:dyDescent="0.25">
      <c r="A64" s="75">
        <f t="shared" si="14"/>
        <v>13</v>
      </c>
      <c r="B64" s="75" t="str">
        <f t="shared" si="15"/>
        <v>/</v>
      </c>
      <c r="C64" s="76"/>
      <c r="D64" s="111" t="str">
        <f t="shared" si="18"/>
        <v>/</v>
      </c>
      <c r="E64" s="112"/>
      <c r="F64" s="77"/>
      <c r="G64" s="89" t="str">
        <f t="shared" si="16"/>
        <v>/</v>
      </c>
      <c r="H64" s="90"/>
      <c r="I64" s="78" t="str">
        <f t="shared" si="17"/>
        <v>/</v>
      </c>
      <c r="J64" s="64"/>
      <c r="K64" s="64"/>
      <c r="P64" s="109" t="str">
        <f t="shared" si="19"/>
        <v>/</v>
      </c>
      <c r="Q64" s="110"/>
      <c r="R64" s="79"/>
      <c r="S64" s="80" t="str">
        <f t="shared" si="20"/>
        <v>/</v>
      </c>
      <c r="U64" s="91"/>
      <c r="V64" s="102"/>
      <c r="W64" s="102"/>
      <c r="X64" s="102"/>
      <c r="Y64" s="65"/>
      <c r="Z64" s="65"/>
      <c r="AA64" s="65"/>
      <c r="AB64" s="62"/>
      <c r="AC64" s="59"/>
      <c r="AD64" s="66"/>
    </row>
    <row r="65" spans="1:30" ht="15" customHeight="1" x14ac:dyDescent="0.25">
      <c r="A65" s="75">
        <f t="shared" si="14"/>
        <v>14</v>
      </c>
      <c r="B65" s="75" t="str">
        <f t="shared" si="15"/>
        <v>/</v>
      </c>
      <c r="C65" s="76"/>
      <c r="D65" s="111" t="str">
        <f t="shared" si="18"/>
        <v>/</v>
      </c>
      <c r="E65" s="112"/>
      <c r="F65" s="77"/>
      <c r="G65" s="89" t="str">
        <f t="shared" si="16"/>
        <v>/</v>
      </c>
      <c r="H65" s="90"/>
      <c r="I65" s="78" t="str">
        <f t="shared" si="17"/>
        <v>/</v>
      </c>
      <c r="J65" s="64"/>
      <c r="K65" s="64"/>
      <c r="P65" s="109" t="str">
        <f t="shared" si="19"/>
        <v>/</v>
      </c>
      <c r="Q65" s="110"/>
      <c r="R65" s="79"/>
      <c r="S65" s="80" t="str">
        <f t="shared" si="20"/>
        <v>/</v>
      </c>
      <c r="U65" s="91"/>
      <c r="V65" s="102"/>
      <c r="W65" s="102"/>
      <c r="X65" s="102"/>
      <c r="Y65" s="65"/>
      <c r="Z65" s="65"/>
      <c r="AA65" s="65"/>
      <c r="AB65" s="62"/>
      <c r="AC65" s="59"/>
      <c r="AD65" s="66"/>
    </row>
    <row r="66" spans="1:30" ht="15" customHeight="1" x14ac:dyDescent="0.25">
      <c r="A66" s="75">
        <f t="shared" si="14"/>
        <v>15</v>
      </c>
      <c r="B66" s="75" t="str">
        <f t="shared" si="15"/>
        <v>/</v>
      </c>
      <c r="C66" s="76"/>
      <c r="D66" s="111" t="str">
        <f t="shared" si="18"/>
        <v>/</v>
      </c>
      <c r="E66" s="112"/>
      <c r="F66" s="77"/>
      <c r="G66" s="89" t="str">
        <f t="shared" si="16"/>
        <v>/</v>
      </c>
      <c r="H66" s="90"/>
      <c r="I66" s="78" t="str">
        <f t="shared" si="17"/>
        <v>/</v>
      </c>
      <c r="J66" s="64"/>
      <c r="K66" s="64"/>
      <c r="P66" s="109" t="str">
        <f t="shared" si="19"/>
        <v>/</v>
      </c>
      <c r="Q66" s="110"/>
      <c r="R66" s="79"/>
      <c r="S66" s="80" t="str">
        <f t="shared" si="20"/>
        <v>/</v>
      </c>
      <c r="U66" s="91"/>
      <c r="V66" s="102"/>
      <c r="W66" s="102"/>
      <c r="X66" s="102"/>
      <c r="Y66" s="65"/>
      <c r="Z66" s="65"/>
      <c r="AA66" s="65"/>
      <c r="AB66" s="62"/>
      <c r="AC66" s="59"/>
      <c r="AD66" s="66"/>
    </row>
    <row r="67" spans="1:30" ht="15" customHeight="1" x14ac:dyDescent="0.25">
      <c r="A67" s="75">
        <f t="shared" si="14"/>
        <v>16</v>
      </c>
      <c r="B67" s="75" t="str">
        <f t="shared" si="15"/>
        <v>/</v>
      </c>
      <c r="C67" s="76"/>
      <c r="D67" s="111" t="str">
        <f t="shared" si="18"/>
        <v>/</v>
      </c>
      <c r="E67" s="112"/>
      <c r="F67" s="77"/>
      <c r="G67" s="89" t="str">
        <f t="shared" si="16"/>
        <v>/</v>
      </c>
      <c r="H67" s="90"/>
      <c r="I67" s="78" t="str">
        <f t="shared" si="17"/>
        <v>/</v>
      </c>
      <c r="J67" s="64"/>
      <c r="K67" s="64"/>
      <c r="P67" s="109" t="str">
        <f t="shared" si="19"/>
        <v>/</v>
      </c>
      <c r="Q67" s="110"/>
      <c r="R67" s="79"/>
      <c r="S67" s="80" t="str">
        <f t="shared" si="20"/>
        <v>/</v>
      </c>
      <c r="U67" s="91"/>
      <c r="V67" s="102"/>
      <c r="W67" s="102"/>
      <c r="X67" s="102"/>
    </row>
    <row r="68" spans="1:30" ht="15" customHeight="1" x14ac:dyDescent="0.25">
      <c r="A68" s="75">
        <f t="shared" si="14"/>
        <v>17</v>
      </c>
      <c r="B68" s="75" t="str">
        <f t="shared" si="15"/>
        <v>/</v>
      </c>
      <c r="C68" s="76"/>
      <c r="D68" s="111" t="str">
        <f t="shared" si="18"/>
        <v>/</v>
      </c>
      <c r="E68" s="112"/>
      <c r="F68" s="77"/>
      <c r="G68" s="89" t="str">
        <f t="shared" si="16"/>
        <v>/</v>
      </c>
      <c r="H68" s="90"/>
      <c r="I68" s="78" t="str">
        <f t="shared" si="17"/>
        <v>/</v>
      </c>
      <c r="J68" s="64"/>
      <c r="K68" s="64"/>
      <c r="P68" s="109" t="str">
        <f t="shared" si="19"/>
        <v>/</v>
      </c>
      <c r="Q68" s="110"/>
      <c r="R68" s="79"/>
      <c r="S68" s="80" t="str">
        <f t="shared" si="20"/>
        <v>/</v>
      </c>
      <c r="U68" s="91"/>
      <c r="V68" s="102"/>
      <c r="W68" s="102"/>
      <c r="X68" s="102"/>
    </row>
    <row r="69" spans="1:30" ht="15" customHeight="1" x14ac:dyDescent="0.25">
      <c r="A69" s="75">
        <f t="shared" si="14"/>
        <v>18</v>
      </c>
      <c r="B69" s="75" t="str">
        <f t="shared" si="15"/>
        <v>/</v>
      </c>
      <c r="C69" s="76"/>
      <c r="D69" s="111" t="str">
        <f t="shared" si="18"/>
        <v>/</v>
      </c>
      <c r="E69" s="112"/>
      <c r="F69" s="77"/>
      <c r="G69" s="89" t="str">
        <f t="shared" si="16"/>
        <v>/</v>
      </c>
      <c r="H69" s="90"/>
      <c r="I69" s="78" t="str">
        <f t="shared" si="17"/>
        <v>/</v>
      </c>
      <c r="J69" s="64"/>
      <c r="K69" s="64"/>
      <c r="P69" s="109" t="str">
        <f t="shared" si="19"/>
        <v>/</v>
      </c>
      <c r="Q69" s="110"/>
      <c r="R69" s="79"/>
      <c r="S69" s="80" t="str">
        <f t="shared" si="20"/>
        <v>/</v>
      </c>
      <c r="U69" s="91"/>
      <c r="V69" s="102"/>
      <c r="W69" s="102"/>
      <c r="X69" s="102"/>
      <c r="Y69" s="65"/>
      <c r="Z69" s="65"/>
      <c r="AA69" s="65"/>
      <c r="AB69" s="62"/>
      <c r="AC69" s="59"/>
      <c r="AD69" s="66"/>
    </row>
    <row r="70" spans="1:30" x14ac:dyDescent="0.25">
      <c r="A70" s="75">
        <f t="shared" si="14"/>
        <v>19</v>
      </c>
      <c r="B70" s="75" t="str">
        <f t="shared" si="15"/>
        <v>/</v>
      </c>
      <c r="C70" s="76"/>
      <c r="D70" s="111" t="str">
        <f t="shared" si="18"/>
        <v>/</v>
      </c>
      <c r="E70" s="112"/>
      <c r="F70" s="77"/>
      <c r="G70" s="89" t="str">
        <f t="shared" si="16"/>
        <v>/</v>
      </c>
      <c r="H70" s="90"/>
      <c r="I70" s="78" t="str">
        <f t="shared" si="17"/>
        <v>/</v>
      </c>
      <c r="J70" s="64"/>
      <c r="K70" s="64"/>
      <c r="P70" s="109" t="str">
        <f t="shared" si="19"/>
        <v>/</v>
      </c>
      <c r="Q70" s="110"/>
      <c r="R70" s="79"/>
      <c r="S70" s="80" t="str">
        <f t="shared" si="20"/>
        <v>/</v>
      </c>
      <c r="U70" s="91"/>
      <c r="V70" s="102"/>
      <c r="W70" s="102"/>
      <c r="X70" s="102"/>
      <c r="Y70" s="65"/>
      <c r="Z70" s="65"/>
      <c r="AA70" s="65"/>
      <c r="AB70" s="62"/>
      <c r="AC70" s="59"/>
      <c r="AD70" s="66"/>
    </row>
    <row r="71" spans="1:30" x14ac:dyDescent="0.25">
      <c r="A71" s="75">
        <f t="shared" si="14"/>
        <v>20</v>
      </c>
      <c r="B71" s="75" t="str">
        <f t="shared" si="15"/>
        <v>/</v>
      </c>
      <c r="C71" s="76"/>
      <c r="D71" s="111" t="str">
        <f t="shared" si="18"/>
        <v>/</v>
      </c>
      <c r="E71" s="112"/>
      <c r="F71" s="77"/>
      <c r="G71" s="89" t="str">
        <f t="shared" si="16"/>
        <v>/</v>
      </c>
      <c r="H71" s="90"/>
      <c r="I71" s="78" t="str">
        <f t="shared" si="17"/>
        <v>/</v>
      </c>
      <c r="J71" s="64"/>
      <c r="K71" s="64"/>
      <c r="P71" s="109" t="str">
        <f t="shared" si="19"/>
        <v>/</v>
      </c>
      <c r="Q71" s="110"/>
      <c r="R71" s="79"/>
      <c r="S71" s="80" t="str">
        <f t="shared" si="20"/>
        <v>/</v>
      </c>
      <c r="U71" s="91"/>
      <c r="V71" s="102"/>
      <c r="W71" s="102"/>
      <c r="X71" s="102"/>
      <c r="Y71" s="65"/>
      <c r="Z71" s="65"/>
      <c r="AA71" s="65"/>
      <c r="AB71" s="62"/>
      <c r="AC71" s="59"/>
      <c r="AD71" s="66"/>
    </row>
    <row r="72" spans="1:30" x14ac:dyDescent="0.25">
      <c r="B72" s="82"/>
      <c r="C72" s="82"/>
      <c r="D72" s="64"/>
      <c r="E72" s="64"/>
      <c r="F72" s="64"/>
      <c r="G72" s="64"/>
      <c r="H72" s="64"/>
      <c r="I72" s="64"/>
      <c r="J72" s="64"/>
      <c r="K72" s="64"/>
      <c r="L72" s="64"/>
      <c r="M72" s="64"/>
      <c r="N72" s="64"/>
      <c r="O72" s="64"/>
      <c r="P72" s="64"/>
      <c r="Q72" s="64"/>
      <c r="R72" s="64"/>
      <c r="S72" s="64"/>
      <c r="T72" s="64"/>
      <c r="U72" s="64"/>
      <c r="V72" s="59"/>
      <c r="W72" s="62"/>
      <c r="X72" s="65"/>
      <c r="Y72" s="65"/>
      <c r="Z72" s="65"/>
      <c r="AA72" s="65"/>
      <c r="AB72" s="62"/>
      <c r="AC72" s="59"/>
      <c r="AD72" s="66"/>
    </row>
  </sheetData>
  <sheetProtection sheet="1" objects="1" scenarios="1"/>
  <protectedRanges>
    <protectedRange sqref="E10:AD11" name="titel"/>
  </protectedRanges>
  <mergeCells count="155">
    <mergeCell ref="S30:T30"/>
    <mergeCell ref="S31:T31"/>
    <mergeCell ref="S32:T32"/>
    <mergeCell ref="S33:T33"/>
    <mergeCell ref="S21:T21"/>
    <mergeCell ref="S22:T22"/>
    <mergeCell ref="S23:T23"/>
    <mergeCell ref="S24:T24"/>
    <mergeCell ref="S25:T25"/>
    <mergeCell ref="S26:T26"/>
    <mergeCell ref="S27:T27"/>
    <mergeCell ref="S28:T28"/>
    <mergeCell ref="S29:T29"/>
    <mergeCell ref="D50:E51"/>
    <mergeCell ref="A1:AD1"/>
    <mergeCell ref="A7:AD7"/>
    <mergeCell ref="A16:D16"/>
    <mergeCell ref="P17:AD17"/>
    <mergeCell ref="P50:Q51"/>
    <mergeCell ref="P52:Q52"/>
    <mergeCell ref="S37:T37"/>
    <mergeCell ref="S38:T38"/>
    <mergeCell ref="S39:T39"/>
    <mergeCell ref="S40:T40"/>
    <mergeCell ref="B50:B51"/>
    <mergeCell ref="V52:X52"/>
    <mergeCell ref="A18:B19"/>
    <mergeCell ref="A21:B21"/>
    <mergeCell ref="A22:B22"/>
    <mergeCell ref="A23:B23"/>
    <mergeCell ref="A24:B24"/>
    <mergeCell ref="A50:A51"/>
    <mergeCell ref="S36:T36"/>
    <mergeCell ref="A40:B40"/>
    <mergeCell ref="A39:B39"/>
    <mergeCell ref="S50:S51"/>
    <mergeCell ref="S19:T19"/>
    <mergeCell ref="P65:Q65"/>
    <mergeCell ref="P66:Q66"/>
    <mergeCell ref="P67:Q67"/>
    <mergeCell ref="P68:Q68"/>
    <mergeCell ref="P69:Q69"/>
    <mergeCell ref="V62:X62"/>
    <mergeCell ref="V63:X63"/>
    <mergeCell ref="V69:X69"/>
    <mergeCell ref="P63:Q63"/>
    <mergeCell ref="D70:E70"/>
    <mergeCell ref="V70:X70"/>
    <mergeCell ref="D71:E71"/>
    <mergeCell ref="V71:X71"/>
    <mergeCell ref="D66:E66"/>
    <mergeCell ref="V66:X66"/>
    <mergeCell ref="D67:E67"/>
    <mergeCell ref="V67:X67"/>
    <mergeCell ref="D68:E68"/>
    <mergeCell ref="V68:X68"/>
    <mergeCell ref="P70:Q70"/>
    <mergeCell ref="P71:Q71"/>
    <mergeCell ref="D69:E69"/>
    <mergeCell ref="P44:AC45"/>
    <mergeCell ref="V55:X55"/>
    <mergeCell ref="V54:X54"/>
    <mergeCell ref="D52:E52"/>
    <mergeCell ref="J18:J19"/>
    <mergeCell ref="P18:V18"/>
    <mergeCell ref="D33:E33"/>
    <mergeCell ref="D34:E34"/>
    <mergeCell ref="D25:E25"/>
    <mergeCell ref="D26:E26"/>
    <mergeCell ref="D27:E27"/>
    <mergeCell ref="F18:F19"/>
    <mergeCell ref="D32:E32"/>
    <mergeCell ref="S34:T34"/>
    <mergeCell ref="S35:T35"/>
    <mergeCell ref="D40:E40"/>
    <mergeCell ref="D41:E41"/>
    <mergeCell ref="D35:E35"/>
    <mergeCell ref="D36:E36"/>
    <mergeCell ref="D37:E37"/>
    <mergeCell ref="D38:E38"/>
    <mergeCell ref="V53:X53"/>
    <mergeCell ref="P55:Q55"/>
    <mergeCell ref="I50:I51"/>
    <mergeCell ref="A35:B35"/>
    <mergeCell ref="A36:B36"/>
    <mergeCell ref="A37:B37"/>
    <mergeCell ref="A38:B38"/>
    <mergeCell ref="A3:AD3"/>
    <mergeCell ref="A5:AD5"/>
    <mergeCell ref="A13:D13"/>
    <mergeCell ref="A14:D14"/>
    <mergeCell ref="A34:B34"/>
    <mergeCell ref="A25:B25"/>
    <mergeCell ref="A26:B26"/>
    <mergeCell ref="A27:B27"/>
    <mergeCell ref="A28:B28"/>
    <mergeCell ref="A29:B29"/>
    <mergeCell ref="X18:Z19"/>
    <mergeCell ref="A10:D11"/>
    <mergeCell ref="AA18:AA19"/>
    <mergeCell ref="A15:D15"/>
    <mergeCell ref="A30:B30"/>
    <mergeCell ref="A31:B31"/>
    <mergeCell ref="A32:B32"/>
    <mergeCell ref="A33:B33"/>
    <mergeCell ref="D24:E24"/>
    <mergeCell ref="C18:C19"/>
    <mergeCell ref="E10:AD10"/>
    <mergeCell ref="E11:AD11"/>
    <mergeCell ref="D64:E64"/>
    <mergeCell ref="D65:E65"/>
    <mergeCell ref="L18:N19"/>
    <mergeCell ref="D58:E58"/>
    <mergeCell ref="D59:E59"/>
    <mergeCell ref="D60:E60"/>
    <mergeCell ref="D61:E61"/>
    <mergeCell ref="D62:E62"/>
    <mergeCell ref="D53:E53"/>
    <mergeCell ref="D54:E54"/>
    <mergeCell ref="D55:E55"/>
    <mergeCell ref="D56:E56"/>
    <mergeCell ref="D57:E57"/>
    <mergeCell ref="G18:G19"/>
    <mergeCell ref="AC18:AD18"/>
    <mergeCell ref="I18:I19"/>
    <mergeCell ref="D30:E30"/>
    <mergeCell ref="D39:E39"/>
    <mergeCell ref="G50:G51"/>
    <mergeCell ref="P56:Q56"/>
    <mergeCell ref="P57:Q57"/>
    <mergeCell ref="P58:Q58"/>
    <mergeCell ref="D31:E31"/>
    <mergeCell ref="V64:X64"/>
    <mergeCell ref="V65:X65"/>
    <mergeCell ref="AD44:AD45"/>
    <mergeCell ref="D23:E23"/>
    <mergeCell ref="D28:E28"/>
    <mergeCell ref="D29:E29"/>
    <mergeCell ref="D18:E19"/>
    <mergeCell ref="D21:E21"/>
    <mergeCell ref="D22:E22"/>
    <mergeCell ref="P59:Q59"/>
    <mergeCell ref="P60:Q60"/>
    <mergeCell ref="P61:Q61"/>
    <mergeCell ref="P62:Q62"/>
    <mergeCell ref="V61:X61"/>
    <mergeCell ref="P53:Q53"/>
    <mergeCell ref="P54:Q54"/>
    <mergeCell ref="V56:X56"/>
    <mergeCell ref="V57:X57"/>
    <mergeCell ref="V58:X58"/>
    <mergeCell ref="V59:X59"/>
    <mergeCell ref="V60:X60"/>
    <mergeCell ref="D63:E63"/>
    <mergeCell ref="P64:Q64"/>
  </mergeCells>
  <dataValidations disablePrompts="1" count="1">
    <dataValidation type="list" allowBlank="1" showInputMessage="1" showErrorMessage="1" sqref="E15:F15" xr:uid="{00000000-0002-0000-0000-000000000000}">
      <formula1>"si/ja,no/nein"</formula1>
    </dataValidation>
  </dataValidations>
  <pageMargins left="0.23622047244094491" right="0.23622047244094491" top="0.74803149606299213" bottom="0.74803149606299213" header="0.31496062992125984" footer="0.31496062992125984"/>
  <pageSetup paperSize="9" scale="43" orientation="portrait" r:id="rId1"/>
  <headerFooter>
    <oddHeader>&amp;CCalcolo soglia di anomalia</oddHeader>
    <oddFooter>&amp;L&amp;Z&amp;F&amp;C&amp;P/&amp;N&amp;R&amp;D</oddFooter>
  </headerFooter>
  <rowBreaks count="1" manualBreakCount="1">
    <brk id="47" max="2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72"/>
  <sheetViews>
    <sheetView view="pageBreakPreview" zoomScaleNormal="100" zoomScaleSheetLayoutView="100" workbookViewId="0">
      <selection activeCell="Q36" sqref="Q36:R36"/>
    </sheetView>
  </sheetViews>
  <sheetFormatPr baseColWidth="10" defaultColWidth="11.42578125" defaultRowHeight="15" x14ac:dyDescent="0.25"/>
  <cols>
    <col min="1" max="1" width="4.28515625" style="16" customWidth="1"/>
    <col min="2" max="2" width="7.42578125" style="16" customWidth="1"/>
    <col min="3" max="3" width="7" style="16" hidden="1" customWidth="1"/>
    <col min="4" max="4" width="19.28515625" style="16" customWidth="1"/>
    <col min="5" max="5" width="15.42578125" style="16" customWidth="1"/>
    <col min="6" max="6" width="18" style="16" hidden="1" customWidth="1"/>
    <col min="7" max="7" width="18.5703125" style="16" customWidth="1"/>
    <col min="8" max="8" width="14.140625" style="16" hidden="1" customWidth="1"/>
    <col min="9" max="9" width="0.5703125" style="16" customWidth="1"/>
    <col min="10" max="10" width="31" style="16" hidden="1" customWidth="1"/>
    <col min="11" max="11" width="0.5703125" style="16" hidden="1" customWidth="1"/>
    <col min="12" max="12" width="0.140625" style="16" customWidth="1"/>
    <col min="13" max="13" width="0.5703125" style="16" hidden="1" customWidth="1"/>
    <col min="14" max="14" width="4.28515625" style="16" customWidth="1"/>
    <col min="15" max="15" width="11.85546875" style="16" customWidth="1"/>
    <col min="16" max="16" width="0.5703125" style="16" customWidth="1"/>
    <col min="17" max="17" width="13.5703125" style="16" customWidth="1"/>
    <col min="18" max="18" width="22.5703125" style="16" customWidth="1"/>
    <col min="19" max="19" width="20.7109375" style="16" customWidth="1"/>
    <col min="20" max="20" width="0.42578125" style="16" customWidth="1"/>
    <col min="21" max="23" width="17.140625" style="16" hidden="1" customWidth="1"/>
    <col min="24" max="24" width="17.140625" style="16" customWidth="1"/>
    <col min="25" max="25" width="0.42578125" style="16" customWidth="1"/>
    <col min="26" max="26" width="15.85546875" style="16" customWidth="1"/>
    <col min="27" max="27" width="18.7109375" style="16" customWidth="1"/>
    <col min="28" max="16384" width="11.42578125" style="16"/>
  </cols>
  <sheetData>
    <row r="1" spans="1:28" s="8" customFormat="1" ht="66" customHeight="1" x14ac:dyDescent="0.25">
      <c r="A1" s="157" t="s">
        <v>54</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row>
    <row r="2" spans="1:28" s="8" customFormat="1" ht="5.25" customHeight="1" x14ac:dyDescent="0.25">
      <c r="B2" s="9"/>
      <c r="C2" s="9"/>
      <c r="D2" s="9"/>
      <c r="E2" s="9"/>
      <c r="F2" s="9"/>
    </row>
    <row r="3" spans="1:28" s="8" customFormat="1" ht="15" customHeight="1" x14ac:dyDescent="0.25">
      <c r="A3" s="130" t="s">
        <v>55</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row>
    <row r="4" spans="1:28" s="8" customFormat="1" ht="3" customHeight="1" x14ac:dyDescent="0.25">
      <c r="A4" s="10"/>
      <c r="B4" s="10"/>
      <c r="C4" s="10"/>
      <c r="D4" s="10"/>
      <c r="E4" s="10"/>
      <c r="F4" s="10"/>
      <c r="G4" s="10"/>
      <c r="H4" s="10"/>
      <c r="I4" s="10"/>
      <c r="J4" s="10"/>
      <c r="K4" s="10"/>
      <c r="L4" s="10"/>
      <c r="M4" s="10"/>
      <c r="N4" s="10"/>
      <c r="O4" s="10"/>
      <c r="P4" s="10"/>
      <c r="Q4" s="10"/>
      <c r="R4" s="10"/>
      <c r="S4" s="10"/>
      <c r="T4" s="10"/>
      <c r="U4" s="10"/>
      <c r="V4" s="10"/>
      <c r="W4" s="10"/>
      <c r="X4" s="10"/>
      <c r="Y4" s="10"/>
      <c r="Z4" s="10"/>
      <c r="AA4" s="10"/>
    </row>
    <row r="5" spans="1:28" s="8" customFormat="1" ht="46.5" customHeight="1" x14ac:dyDescent="0.25">
      <c r="A5" s="131" t="s">
        <v>58</v>
      </c>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row>
    <row r="6" spans="1:28" s="8" customFormat="1" ht="5.25" customHeight="1" x14ac:dyDescent="0.25">
      <c r="A6" s="11"/>
      <c r="B6" s="11"/>
      <c r="C6" s="11"/>
      <c r="D6" s="11"/>
      <c r="E6" s="11"/>
      <c r="F6" s="11"/>
      <c r="G6" s="11"/>
      <c r="H6" s="11"/>
      <c r="I6" s="11"/>
      <c r="J6" s="11"/>
      <c r="K6" s="11"/>
      <c r="L6" s="11"/>
      <c r="M6" s="11"/>
      <c r="N6" s="11"/>
      <c r="O6" s="11"/>
      <c r="P6" s="11"/>
      <c r="Q6" s="11"/>
      <c r="R6" s="11"/>
      <c r="S6" s="11"/>
      <c r="T6" s="11"/>
      <c r="U6" s="11"/>
      <c r="V6" s="11"/>
      <c r="W6" s="11"/>
      <c r="X6" s="11"/>
      <c r="Y6" s="11"/>
      <c r="Z6" s="11"/>
      <c r="AA6" s="11"/>
    </row>
    <row r="7" spans="1:28" s="8" customFormat="1" ht="49.5" customHeight="1" x14ac:dyDescent="0.25">
      <c r="A7" s="158" t="s">
        <v>56</v>
      </c>
      <c r="B7" s="158"/>
      <c r="C7" s="158"/>
      <c r="D7" s="158"/>
      <c r="E7" s="158"/>
      <c r="F7" s="158"/>
      <c r="G7" s="158"/>
      <c r="H7" s="158"/>
      <c r="I7" s="158"/>
      <c r="J7" s="158"/>
      <c r="K7" s="158"/>
      <c r="L7" s="158"/>
      <c r="M7" s="158"/>
      <c r="N7" s="158"/>
      <c r="O7" s="158"/>
      <c r="P7" s="158"/>
      <c r="Q7" s="158"/>
      <c r="R7" s="158"/>
      <c r="S7" s="158"/>
      <c r="T7" s="158"/>
      <c r="U7" s="158"/>
      <c r="V7" s="158"/>
      <c r="W7" s="158"/>
      <c r="X7" s="158"/>
      <c r="Y7" s="158"/>
      <c r="Z7" s="158"/>
      <c r="AA7" s="158"/>
    </row>
    <row r="8" spans="1:28" s="8" customFormat="1" ht="14.25" customHeight="1" x14ac:dyDescent="0.25">
      <c r="A8" s="11"/>
      <c r="B8" s="11"/>
      <c r="C8" s="11"/>
      <c r="D8" s="11"/>
      <c r="E8" s="11"/>
      <c r="F8" s="11"/>
      <c r="G8" s="11"/>
      <c r="H8" s="11"/>
      <c r="I8" s="11"/>
      <c r="J8" s="11"/>
      <c r="K8" s="11"/>
      <c r="L8" s="11"/>
      <c r="M8" s="11"/>
      <c r="N8" s="11"/>
      <c r="O8" s="11"/>
      <c r="P8" s="11"/>
      <c r="Q8" s="11"/>
      <c r="R8" s="11"/>
      <c r="S8" s="11"/>
      <c r="T8" s="11"/>
      <c r="U8" s="11"/>
      <c r="V8" s="11"/>
      <c r="W8" s="11"/>
      <c r="X8" s="11"/>
      <c r="Y8" s="11"/>
      <c r="Z8" s="11"/>
      <c r="AA8" s="11"/>
    </row>
    <row r="9" spans="1:28" s="8" customFormat="1" ht="13.5" customHeight="1" x14ac:dyDescent="0.25">
      <c r="B9" s="11"/>
      <c r="C9" s="11"/>
      <c r="D9" s="11"/>
      <c r="E9" s="11"/>
      <c r="F9" s="11"/>
      <c r="G9" s="11"/>
      <c r="H9" s="11"/>
      <c r="I9" s="11"/>
      <c r="J9" s="11"/>
      <c r="K9" s="11"/>
      <c r="L9" s="11"/>
      <c r="M9" s="11"/>
      <c r="N9" s="11"/>
      <c r="O9" s="11"/>
      <c r="P9" s="11"/>
      <c r="Q9" s="11"/>
      <c r="R9" s="11"/>
      <c r="S9" s="11"/>
      <c r="T9" s="11"/>
      <c r="U9" s="11"/>
      <c r="V9" s="11"/>
      <c r="W9" s="11"/>
      <c r="X9" s="11"/>
      <c r="Y9" s="11"/>
      <c r="Z9" s="11"/>
      <c r="AA9" s="11"/>
    </row>
    <row r="10" spans="1:28" s="8" customFormat="1" ht="18" customHeight="1" x14ac:dyDescent="0.25">
      <c r="A10" s="140" t="s">
        <v>52</v>
      </c>
      <c r="B10" s="140"/>
      <c r="C10" s="140"/>
      <c r="D10" s="141"/>
      <c r="E10" s="113" t="s">
        <v>45</v>
      </c>
      <c r="F10" s="114"/>
      <c r="G10" s="114"/>
      <c r="H10" s="114"/>
      <c r="I10" s="114"/>
      <c r="J10" s="114"/>
      <c r="K10" s="114"/>
      <c r="L10" s="114"/>
      <c r="M10" s="114"/>
      <c r="N10" s="114"/>
      <c r="O10" s="114"/>
      <c r="P10" s="114"/>
      <c r="Q10" s="114"/>
      <c r="R10" s="114"/>
      <c r="S10" s="114"/>
      <c r="T10" s="114"/>
      <c r="U10" s="114"/>
      <c r="V10" s="114"/>
      <c r="W10" s="114"/>
      <c r="X10" s="114"/>
      <c r="Y10" s="114"/>
      <c r="Z10" s="114"/>
      <c r="AA10" s="115"/>
      <c r="AB10" s="1"/>
    </row>
    <row r="11" spans="1:28" s="8" customFormat="1" ht="17.25" customHeight="1" x14ac:dyDescent="0.25">
      <c r="A11" s="140"/>
      <c r="B11" s="140"/>
      <c r="C11" s="140"/>
      <c r="D11" s="141"/>
      <c r="E11" s="113" t="s">
        <v>39</v>
      </c>
      <c r="F11" s="114"/>
      <c r="G11" s="114"/>
      <c r="H11" s="114"/>
      <c r="I11" s="114"/>
      <c r="J11" s="114"/>
      <c r="K11" s="114"/>
      <c r="L11" s="114"/>
      <c r="M11" s="114"/>
      <c r="N11" s="114"/>
      <c r="O11" s="114"/>
      <c r="P11" s="114"/>
      <c r="Q11" s="114"/>
      <c r="R11" s="114"/>
      <c r="S11" s="114"/>
      <c r="T11" s="114"/>
      <c r="U11" s="114"/>
      <c r="V11" s="114"/>
      <c r="W11" s="114"/>
      <c r="X11" s="114"/>
      <c r="Y11" s="114"/>
      <c r="Z11" s="114"/>
      <c r="AA11" s="115"/>
      <c r="AB11" s="1"/>
    </row>
    <row r="12" spans="1:28" s="8" customFormat="1" ht="18" customHeight="1" x14ac:dyDescent="0.25">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row>
    <row r="13" spans="1:28" s="8" customFormat="1" ht="27.75" customHeight="1" x14ac:dyDescent="0.25">
      <c r="A13" s="132" t="s">
        <v>23</v>
      </c>
      <c r="B13" s="132"/>
      <c r="C13" s="132"/>
      <c r="D13" s="133"/>
      <c r="E13" s="6">
        <v>1570000</v>
      </c>
      <c r="F13" s="12"/>
      <c r="G13" s="11"/>
      <c r="H13" s="11"/>
      <c r="I13" s="11"/>
      <c r="J13" s="11"/>
      <c r="K13" s="11"/>
      <c r="L13" s="11"/>
      <c r="M13" s="11"/>
      <c r="N13" s="11"/>
      <c r="O13" s="11"/>
      <c r="P13" s="11"/>
      <c r="Q13" s="11"/>
      <c r="R13" s="11"/>
      <c r="S13" s="11"/>
      <c r="T13" s="11"/>
      <c r="U13" s="11"/>
      <c r="V13" s="11"/>
      <c r="W13" s="11"/>
      <c r="X13" s="11"/>
      <c r="Y13" s="11"/>
      <c r="Z13" s="11"/>
      <c r="AA13" s="11"/>
    </row>
    <row r="14" spans="1:28" s="8" customFormat="1" ht="27" customHeight="1" x14ac:dyDescent="0.25">
      <c r="A14" s="132" t="s">
        <v>51</v>
      </c>
      <c r="B14" s="132"/>
      <c r="C14" s="132"/>
      <c r="D14" s="133"/>
      <c r="E14" s="7">
        <v>2</v>
      </c>
      <c r="F14" s="13"/>
      <c r="G14" s="11"/>
      <c r="H14" s="11"/>
      <c r="I14" s="11"/>
      <c r="J14" s="11"/>
      <c r="K14" s="11"/>
      <c r="L14" s="11"/>
      <c r="M14" s="11"/>
      <c r="N14" s="11"/>
      <c r="O14" s="14"/>
      <c r="P14" s="14"/>
      <c r="Q14" s="14"/>
      <c r="R14" s="11"/>
      <c r="S14" s="11"/>
      <c r="T14" s="11"/>
      <c r="U14" s="11"/>
      <c r="V14" s="11"/>
      <c r="W14" s="11"/>
      <c r="X14" s="11"/>
      <c r="Y14" s="11"/>
      <c r="Z14" s="11"/>
      <c r="AA14" s="11"/>
    </row>
    <row r="15" spans="1:28" s="8" customFormat="1" ht="26.25" customHeight="1" x14ac:dyDescent="0.25">
      <c r="A15" s="132" t="s">
        <v>47</v>
      </c>
      <c r="B15" s="132"/>
      <c r="C15" s="132"/>
      <c r="D15" s="133"/>
      <c r="E15" s="7" t="s">
        <v>65</v>
      </c>
      <c r="F15" s="13"/>
      <c r="G15" s="11"/>
      <c r="H15" s="11"/>
      <c r="I15" s="11"/>
      <c r="J15" s="11"/>
      <c r="K15" s="11"/>
      <c r="L15" s="11"/>
      <c r="M15" s="11"/>
      <c r="N15" s="11"/>
      <c r="O15" s="11"/>
      <c r="P15" s="11"/>
      <c r="Q15" s="11"/>
      <c r="R15" s="11"/>
      <c r="S15" s="11"/>
      <c r="T15" s="11"/>
      <c r="U15" s="11"/>
      <c r="V15" s="11"/>
      <c r="W15" s="11"/>
      <c r="X15" s="11"/>
      <c r="Y15" s="11"/>
      <c r="Z15" s="11"/>
      <c r="AA15" s="11"/>
    </row>
    <row r="16" spans="1:28" s="8" customFormat="1" ht="26.25" customHeight="1" x14ac:dyDescent="0.25">
      <c r="A16" s="132" t="s">
        <v>48</v>
      </c>
      <c r="B16" s="132"/>
      <c r="C16" s="132"/>
      <c r="D16" s="133"/>
      <c r="E16" s="15">
        <f>COUNTA(G21:G40)</f>
        <v>11</v>
      </c>
      <c r="F16" s="12"/>
      <c r="G16" s="11"/>
      <c r="H16" s="11"/>
      <c r="I16" s="11"/>
      <c r="J16" s="11"/>
      <c r="K16" s="11"/>
      <c r="L16" s="11"/>
      <c r="M16" s="11"/>
      <c r="N16" s="11"/>
      <c r="O16" s="11"/>
      <c r="P16" s="11"/>
      <c r="Q16" s="11"/>
      <c r="R16" s="11"/>
      <c r="S16" s="11"/>
      <c r="T16" s="11"/>
      <c r="U16" s="11"/>
      <c r="V16" s="11"/>
      <c r="W16" s="11"/>
      <c r="X16" s="11"/>
      <c r="Y16" s="11"/>
      <c r="Z16" s="11"/>
      <c r="AA16" s="11"/>
    </row>
    <row r="17" spans="1:27" ht="14.25" customHeight="1" x14ac:dyDescent="0.25">
      <c r="I17" s="17"/>
      <c r="J17" s="17"/>
      <c r="K17" s="18"/>
      <c r="L17" s="18"/>
      <c r="M17" s="19"/>
      <c r="N17" s="152" t="s">
        <v>49</v>
      </c>
      <c r="O17" s="159"/>
      <c r="P17" s="159"/>
      <c r="Q17" s="159"/>
      <c r="R17" s="159"/>
      <c r="S17" s="159"/>
      <c r="T17" s="159"/>
      <c r="U17" s="159"/>
      <c r="V17" s="159"/>
      <c r="W17" s="159"/>
      <c r="X17" s="159"/>
      <c r="Y17" s="159"/>
      <c r="Z17" s="159"/>
      <c r="AA17" s="153"/>
    </row>
    <row r="18" spans="1:27" ht="23.25" customHeight="1" x14ac:dyDescent="0.25">
      <c r="A18" s="165" t="s">
        <v>13</v>
      </c>
      <c r="B18" s="166"/>
      <c r="C18" s="144" t="s">
        <v>38</v>
      </c>
      <c r="D18" s="105" t="s">
        <v>43</v>
      </c>
      <c r="E18" s="106"/>
      <c r="F18" s="144" t="s">
        <v>38</v>
      </c>
      <c r="G18" s="122" t="s">
        <v>62</v>
      </c>
      <c r="H18" s="144" t="s">
        <v>38</v>
      </c>
      <c r="I18" s="20"/>
      <c r="J18" s="116" t="s">
        <v>30</v>
      </c>
      <c r="K18" s="117"/>
      <c r="L18" s="118"/>
      <c r="M18" s="20"/>
      <c r="N18" s="149" t="s">
        <v>27</v>
      </c>
      <c r="O18" s="150"/>
      <c r="P18" s="150"/>
      <c r="Q18" s="150"/>
      <c r="R18" s="150"/>
      <c r="S18" s="151"/>
      <c r="T18" s="21"/>
      <c r="U18" s="134" t="s">
        <v>40</v>
      </c>
      <c r="V18" s="135"/>
      <c r="W18" s="136"/>
      <c r="X18" s="142" t="s">
        <v>20</v>
      </c>
      <c r="Y18" s="22"/>
      <c r="Z18" s="124" t="s">
        <v>42</v>
      </c>
      <c r="AA18" s="124"/>
    </row>
    <row r="19" spans="1:27" ht="72" customHeight="1" x14ac:dyDescent="0.25">
      <c r="A19" s="165"/>
      <c r="B19" s="166"/>
      <c r="C19" s="144"/>
      <c r="D19" s="107"/>
      <c r="E19" s="108"/>
      <c r="F19" s="144"/>
      <c r="G19" s="122"/>
      <c r="H19" s="144"/>
      <c r="I19" s="20"/>
      <c r="J19" s="119"/>
      <c r="K19" s="120"/>
      <c r="L19" s="121"/>
      <c r="M19" s="20"/>
      <c r="N19" s="23" t="s">
        <v>22</v>
      </c>
      <c r="O19" s="24" t="s">
        <v>13</v>
      </c>
      <c r="P19" s="24"/>
      <c r="Q19" s="167" t="s">
        <v>43</v>
      </c>
      <c r="R19" s="168"/>
      <c r="S19" s="24" t="s">
        <v>62</v>
      </c>
      <c r="T19" s="20"/>
      <c r="U19" s="137"/>
      <c r="V19" s="138"/>
      <c r="W19" s="139"/>
      <c r="X19" s="143"/>
      <c r="Y19" s="25"/>
      <c r="Z19" s="24" t="s">
        <v>28</v>
      </c>
      <c r="AA19" s="24" t="s">
        <v>29</v>
      </c>
    </row>
    <row r="20" spans="1:27" ht="4.5" hidden="1" x14ac:dyDescent="0.25">
      <c r="A20" s="26"/>
      <c r="B20" s="27"/>
      <c r="C20" s="28"/>
      <c r="D20" s="29"/>
      <c r="E20" s="30"/>
      <c r="F20" s="31"/>
      <c r="G20" s="32"/>
      <c r="H20" s="31"/>
      <c r="I20" s="20"/>
      <c r="J20" s="33"/>
      <c r="K20" s="34"/>
      <c r="L20" s="35"/>
      <c r="M20" s="20"/>
      <c r="N20" s="36"/>
      <c r="O20" s="37"/>
      <c r="P20" s="37"/>
      <c r="Q20" s="37"/>
      <c r="R20" s="36"/>
      <c r="S20" s="37"/>
      <c r="T20" s="20"/>
      <c r="U20" s="38"/>
      <c r="V20" s="38"/>
      <c r="W20" s="37"/>
      <c r="X20" s="37"/>
      <c r="Y20" s="25"/>
      <c r="Z20" s="24"/>
      <c r="AA20" s="24"/>
    </row>
    <row r="21" spans="1:27" ht="15" customHeight="1" x14ac:dyDescent="0.25">
      <c r="A21" s="128" t="s">
        <v>0</v>
      </c>
      <c r="B21" s="129"/>
      <c r="C21" s="2" t="str">
        <f>A21</f>
        <v>A</v>
      </c>
      <c r="D21" s="100" t="s">
        <v>16</v>
      </c>
      <c r="E21" s="101"/>
      <c r="F21" s="3" t="str">
        <f>D21</f>
        <v>DITTA A SRL</v>
      </c>
      <c r="G21" s="99">
        <v>6.3694267515923553E-3</v>
      </c>
      <c r="H21" s="39">
        <f>IF(G21&lt;&gt;"",G21-ROW()/1000000,"/")</f>
        <v>6.3484267515923551E-3</v>
      </c>
      <c r="I21" s="40"/>
      <c r="J21" s="41" t="s">
        <v>41</v>
      </c>
      <c r="K21" s="42"/>
      <c r="L21" s="43">
        <f>COUNTA(G21:G40)</f>
        <v>11</v>
      </c>
      <c r="M21" s="20"/>
      <c r="N21" s="44">
        <v>1</v>
      </c>
      <c r="O21" s="45" t="str">
        <f t="shared" ref="O21:O40" si="0">IF(H21="/","/",INDEX($C$21:$C$40,MATCH(LARGE($H$21:$H$40,N21),$H$21:$H$40,0)))</f>
        <v>D</v>
      </c>
      <c r="P21" s="45"/>
      <c r="Q21" s="152" t="str">
        <f t="shared" ref="Q21:Q40" si="1">IF(H21="/","/",INDEX($F$21:$F$40,MATCH(LARGE($H$21:$H$40,N21),$H$21:$H$40,0)))</f>
        <v>DITTA D SRL</v>
      </c>
      <c r="R21" s="153"/>
      <c r="S21" s="46">
        <f t="shared" ref="S21:S40" si="2">IF(G21&lt;&gt;"",LARGE($G$21:$G$40,N21),"/")</f>
        <v>0.15923566878980888</v>
      </c>
      <c r="T21" s="20"/>
      <c r="U21" s="47" t="str">
        <f t="shared" ref="U21:U40" si="3">IF((N21&gt;=$L$22+1)*OR(N21&lt;=($L$21-$L$23)),S21,"/")</f>
        <v>/</v>
      </c>
      <c r="V21" s="47" t="str">
        <f t="shared" ref="V21:V40" si="4">IF(AND(S21=S20,V20="/"),"/",U21)</f>
        <v>/</v>
      </c>
      <c r="W21" s="47" t="str">
        <f t="shared" ref="W21:W39" si="5">IF(AND(S21=S22,W22="/"),"/",U21)</f>
        <v>/</v>
      </c>
      <c r="X21" s="47" t="str">
        <f t="shared" ref="X21:X40" si="6">IF(AND(W21&lt;&gt;"/",V21&lt;&gt;"/"),V21,"/")</f>
        <v>/</v>
      </c>
      <c r="Y21" s="25"/>
      <c r="Z21" s="47" t="str">
        <f>IF(X21&gt;$X$42,X21,"/")</f>
        <v>/</v>
      </c>
      <c r="AA21" s="47" t="str">
        <f>IF(Z21="/","/",Z21-$X$42)</f>
        <v>/</v>
      </c>
    </row>
    <row r="22" spans="1:27" ht="15" customHeight="1" x14ac:dyDescent="0.25">
      <c r="A22" s="128" t="s">
        <v>1</v>
      </c>
      <c r="B22" s="129"/>
      <c r="C22" s="2" t="str">
        <f t="shared" ref="C22:C40" si="7">A22</f>
        <v>B</v>
      </c>
      <c r="D22" s="100" t="s">
        <v>17</v>
      </c>
      <c r="E22" s="101"/>
      <c r="F22" s="3" t="str">
        <f t="shared" ref="F22:F40" si="8">D22</f>
        <v>DITTA B SRL</v>
      </c>
      <c r="G22" s="99">
        <v>6.3694267515923594E-2</v>
      </c>
      <c r="H22" s="39">
        <f t="shared" ref="H22:H40" si="9">IF(G22&lt;&gt;"",G22-ROW()/1000000,"/")</f>
        <v>6.36722675159236E-2</v>
      </c>
      <c r="I22" s="40"/>
      <c r="J22" s="41" t="s">
        <v>11</v>
      </c>
      <c r="K22" s="42"/>
      <c r="L22" s="43">
        <f>ROUNDUP($L$21*0.1,0)</f>
        <v>2</v>
      </c>
      <c r="M22" s="20"/>
      <c r="N22" s="44">
        <v>2</v>
      </c>
      <c r="O22" s="45" t="str">
        <f t="shared" si="0"/>
        <v>E</v>
      </c>
      <c r="P22" s="45"/>
      <c r="Q22" s="152" t="str">
        <f t="shared" si="1"/>
        <v>DITTA E SRL</v>
      </c>
      <c r="R22" s="153"/>
      <c r="S22" s="46">
        <f t="shared" si="2"/>
        <v>0.15923566878980888</v>
      </c>
      <c r="T22" s="20"/>
      <c r="U22" s="47" t="str">
        <f t="shared" si="3"/>
        <v>/</v>
      </c>
      <c r="V22" s="47" t="str">
        <f t="shared" si="4"/>
        <v>/</v>
      </c>
      <c r="W22" s="47" t="str">
        <f t="shared" si="5"/>
        <v>/</v>
      </c>
      <c r="X22" s="47" t="str">
        <f t="shared" si="6"/>
        <v>/</v>
      </c>
      <c r="Y22" s="20"/>
      <c r="Z22" s="47" t="str">
        <f t="shared" ref="Z22:Z40" si="10">IF(X22&gt;$X$42,X22,"/")</f>
        <v>/</v>
      </c>
      <c r="AA22" s="47" t="str">
        <f t="shared" ref="AA22:AA40" si="11">IF(Z22="/","/",Z22-$X$42)</f>
        <v>/</v>
      </c>
    </row>
    <row r="23" spans="1:27" ht="15" customHeight="1" x14ac:dyDescent="0.25">
      <c r="A23" s="128" t="s">
        <v>2</v>
      </c>
      <c r="B23" s="129"/>
      <c r="C23" s="2" t="str">
        <f t="shared" si="7"/>
        <v>C</v>
      </c>
      <c r="D23" s="100" t="s">
        <v>18</v>
      </c>
      <c r="E23" s="101"/>
      <c r="F23" s="3" t="str">
        <f t="shared" si="8"/>
        <v>DITTA C SRL</v>
      </c>
      <c r="G23" s="99">
        <v>0.10828025477707004</v>
      </c>
      <c r="H23" s="39">
        <f t="shared" si="9"/>
        <v>0.10825725477707004</v>
      </c>
      <c r="I23" s="40"/>
      <c r="J23" s="41" t="s">
        <v>12</v>
      </c>
      <c r="K23" s="42"/>
      <c r="L23" s="43">
        <f>ROUNDUP($L$21*0.1,0)</f>
        <v>2</v>
      </c>
      <c r="M23" s="20"/>
      <c r="N23" s="44">
        <v>3</v>
      </c>
      <c r="O23" s="45" t="str">
        <f t="shared" si="0"/>
        <v>G</v>
      </c>
      <c r="P23" s="45"/>
      <c r="Q23" s="152" t="str">
        <f t="shared" si="1"/>
        <v>DITTA G SRL</v>
      </c>
      <c r="R23" s="153"/>
      <c r="S23" s="46">
        <f t="shared" si="2"/>
        <v>0.15923566878980888</v>
      </c>
      <c r="T23" s="20"/>
      <c r="U23" s="47">
        <f t="shared" si="3"/>
        <v>0.15923566878980888</v>
      </c>
      <c r="V23" s="47" t="str">
        <f t="shared" si="4"/>
        <v>/</v>
      </c>
      <c r="W23" s="47">
        <f t="shared" si="5"/>
        <v>0.15923566878980888</v>
      </c>
      <c r="X23" s="47" t="str">
        <f t="shared" si="6"/>
        <v>/</v>
      </c>
      <c r="Y23" s="20"/>
      <c r="Z23" s="47" t="str">
        <f t="shared" si="10"/>
        <v>/</v>
      </c>
      <c r="AA23" s="47" t="str">
        <f t="shared" si="11"/>
        <v>/</v>
      </c>
    </row>
    <row r="24" spans="1:27" ht="15" customHeight="1" x14ac:dyDescent="0.25">
      <c r="A24" s="128" t="s">
        <v>3</v>
      </c>
      <c r="B24" s="129"/>
      <c r="C24" s="2" t="str">
        <f t="shared" si="7"/>
        <v>D</v>
      </c>
      <c r="D24" s="100" t="s">
        <v>14</v>
      </c>
      <c r="E24" s="101"/>
      <c r="F24" s="3" t="str">
        <f t="shared" si="8"/>
        <v>DITTA D SRL</v>
      </c>
      <c r="G24" s="99">
        <v>0.15923566878980888</v>
      </c>
      <c r="H24" s="39">
        <f t="shared" si="9"/>
        <v>0.15921166878980889</v>
      </c>
      <c r="I24" s="40"/>
      <c r="J24" s="40"/>
      <c r="K24" s="40"/>
      <c r="L24" s="40"/>
      <c r="M24" s="20"/>
      <c r="N24" s="44">
        <v>4</v>
      </c>
      <c r="O24" s="45" t="str">
        <f t="shared" si="0"/>
        <v>H</v>
      </c>
      <c r="P24" s="45"/>
      <c r="Q24" s="152" t="str">
        <f t="shared" si="1"/>
        <v>DITTA H SRL</v>
      </c>
      <c r="R24" s="153"/>
      <c r="S24" s="46">
        <f t="shared" si="2"/>
        <v>0.15923566878980888</v>
      </c>
      <c r="T24" s="20"/>
      <c r="U24" s="47">
        <f t="shared" si="3"/>
        <v>0.15923566878980888</v>
      </c>
      <c r="V24" s="47" t="str">
        <f t="shared" si="4"/>
        <v>/</v>
      </c>
      <c r="W24" s="47">
        <f t="shared" si="5"/>
        <v>0.15923566878980888</v>
      </c>
      <c r="X24" s="47" t="str">
        <f t="shared" si="6"/>
        <v>/</v>
      </c>
      <c r="Y24" s="20"/>
      <c r="Z24" s="47" t="str">
        <f t="shared" si="10"/>
        <v>/</v>
      </c>
      <c r="AA24" s="47" t="str">
        <f t="shared" si="11"/>
        <v>/</v>
      </c>
    </row>
    <row r="25" spans="1:27" ht="15" customHeight="1" x14ac:dyDescent="0.25">
      <c r="A25" s="128" t="s">
        <v>4</v>
      </c>
      <c r="B25" s="129"/>
      <c r="C25" s="2" t="str">
        <f t="shared" si="7"/>
        <v>E</v>
      </c>
      <c r="D25" s="100" t="s">
        <v>15</v>
      </c>
      <c r="E25" s="101"/>
      <c r="F25" s="3" t="str">
        <f t="shared" si="8"/>
        <v>DITTA E SRL</v>
      </c>
      <c r="G25" s="99">
        <v>0.15923566878980888</v>
      </c>
      <c r="H25" s="39">
        <f t="shared" si="9"/>
        <v>0.15921066878980888</v>
      </c>
      <c r="I25" s="40"/>
      <c r="J25" s="40"/>
      <c r="K25" s="40"/>
      <c r="L25" s="48"/>
      <c r="M25" s="20"/>
      <c r="N25" s="44">
        <v>5</v>
      </c>
      <c r="O25" s="45" t="str">
        <f t="shared" si="0"/>
        <v>M</v>
      </c>
      <c r="P25" s="45"/>
      <c r="Q25" s="152" t="str">
        <f>IF(H25="/","/",INDEX($F$21:$F$40,MATCH(LARGE($H$21:$H$40,N25),$H$21:$H$40,0)))</f>
        <v>DITTA M SRL</v>
      </c>
      <c r="R25" s="153"/>
      <c r="S25" s="46">
        <f t="shared" si="2"/>
        <v>0.15923566878980888</v>
      </c>
      <c r="T25" s="20"/>
      <c r="U25" s="47">
        <f t="shared" si="3"/>
        <v>0.15923566878980888</v>
      </c>
      <c r="V25" s="47" t="str">
        <f t="shared" si="4"/>
        <v>/</v>
      </c>
      <c r="W25" s="47">
        <f t="shared" si="5"/>
        <v>0.15923566878980888</v>
      </c>
      <c r="X25" s="47" t="str">
        <f t="shared" si="6"/>
        <v>/</v>
      </c>
      <c r="Y25" s="20"/>
      <c r="Z25" s="47" t="str">
        <f t="shared" si="10"/>
        <v>/</v>
      </c>
      <c r="AA25" s="47" t="str">
        <f t="shared" si="11"/>
        <v>/</v>
      </c>
    </row>
    <row r="26" spans="1:27" ht="15" customHeight="1" x14ac:dyDescent="0.25">
      <c r="A26" s="128" t="s">
        <v>5</v>
      </c>
      <c r="B26" s="129"/>
      <c r="C26" s="2" t="str">
        <f t="shared" si="7"/>
        <v>F</v>
      </c>
      <c r="D26" s="100" t="s">
        <v>31</v>
      </c>
      <c r="E26" s="101"/>
      <c r="F26" s="3" t="str">
        <f t="shared" si="8"/>
        <v>DITTA F SRL</v>
      </c>
      <c r="G26" s="99">
        <v>6.3541401273885523E-3</v>
      </c>
      <c r="H26" s="39">
        <f t="shared" si="9"/>
        <v>6.3281401273885523E-3</v>
      </c>
      <c r="I26" s="40"/>
      <c r="J26" s="40"/>
      <c r="K26" s="40"/>
      <c r="L26" s="49"/>
      <c r="M26" s="20"/>
      <c r="N26" s="44">
        <v>6</v>
      </c>
      <c r="O26" s="45" t="str">
        <f t="shared" si="0"/>
        <v>C</v>
      </c>
      <c r="P26" s="45"/>
      <c r="Q26" s="152" t="str">
        <f t="shared" si="1"/>
        <v>DITTA C SRL</v>
      </c>
      <c r="R26" s="153"/>
      <c r="S26" s="46">
        <f t="shared" si="2"/>
        <v>0.10828025477707004</v>
      </c>
      <c r="T26" s="20"/>
      <c r="U26" s="47">
        <f t="shared" si="3"/>
        <v>0.10828025477707004</v>
      </c>
      <c r="V26" s="47">
        <f t="shared" si="4"/>
        <v>0.10828025477707004</v>
      </c>
      <c r="W26" s="47">
        <f t="shared" si="5"/>
        <v>0.10828025477707004</v>
      </c>
      <c r="X26" s="47">
        <f t="shared" si="6"/>
        <v>0.10828025477707004</v>
      </c>
      <c r="Y26" s="20"/>
      <c r="Z26" s="47">
        <f t="shared" si="10"/>
        <v>0.10828025477707004</v>
      </c>
      <c r="AA26" s="47">
        <f t="shared" si="11"/>
        <v>2.2292993630573216E-2</v>
      </c>
    </row>
    <row r="27" spans="1:27" ht="15" customHeight="1" x14ac:dyDescent="0.25">
      <c r="A27" s="128" t="s">
        <v>6</v>
      </c>
      <c r="B27" s="129"/>
      <c r="C27" s="2" t="str">
        <f t="shared" si="7"/>
        <v>G</v>
      </c>
      <c r="D27" s="100" t="s">
        <v>32</v>
      </c>
      <c r="E27" s="101"/>
      <c r="F27" s="3" t="str">
        <f t="shared" si="8"/>
        <v>DITTA G SRL</v>
      </c>
      <c r="G27" s="99">
        <v>0.15923566878980888</v>
      </c>
      <c r="H27" s="39">
        <f t="shared" si="9"/>
        <v>0.15920866878980888</v>
      </c>
      <c r="I27" s="40"/>
      <c r="J27" s="40"/>
      <c r="K27" s="40"/>
      <c r="L27" s="40"/>
      <c r="M27" s="20"/>
      <c r="N27" s="44">
        <v>7</v>
      </c>
      <c r="O27" s="45" t="str">
        <f t="shared" si="0"/>
        <v>B</v>
      </c>
      <c r="P27" s="45"/>
      <c r="Q27" s="152" t="str">
        <f t="shared" si="1"/>
        <v>DITTA B SRL</v>
      </c>
      <c r="R27" s="153"/>
      <c r="S27" s="46">
        <f t="shared" si="2"/>
        <v>6.3694267515923594E-2</v>
      </c>
      <c r="T27" s="20"/>
      <c r="U27" s="47">
        <f t="shared" si="3"/>
        <v>6.3694267515923594E-2</v>
      </c>
      <c r="V27" s="47">
        <f t="shared" si="4"/>
        <v>6.3694267515923594E-2</v>
      </c>
      <c r="W27" s="47">
        <f t="shared" si="5"/>
        <v>6.3694267515923594E-2</v>
      </c>
      <c r="X27" s="47">
        <f t="shared" si="6"/>
        <v>6.3694267515923594E-2</v>
      </c>
      <c r="Y27" s="20"/>
      <c r="Z27" s="47" t="str">
        <f t="shared" si="10"/>
        <v>/</v>
      </c>
      <c r="AA27" s="47" t="str">
        <f t="shared" si="11"/>
        <v>/</v>
      </c>
    </row>
    <row r="28" spans="1:27" ht="15" customHeight="1" x14ac:dyDescent="0.25">
      <c r="A28" s="128" t="s">
        <v>7</v>
      </c>
      <c r="B28" s="129"/>
      <c r="C28" s="2" t="str">
        <f t="shared" si="7"/>
        <v>H</v>
      </c>
      <c r="D28" s="100" t="s">
        <v>33</v>
      </c>
      <c r="E28" s="101"/>
      <c r="F28" s="3" t="str">
        <f t="shared" si="8"/>
        <v>DITTA H SRL</v>
      </c>
      <c r="G28" s="99">
        <v>0.15923566878980888</v>
      </c>
      <c r="H28" s="39">
        <f t="shared" si="9"/>
        <v>0.15920766878980888</v>
      </c>
      <c r="I28" s="40"/>
      <c r="J28" s="40"/>
      <c r="K28" s="40"/>
      <c r="L28" s="40"/>
      <c r="M28" s="20"/>
      <c r="N28" s="44">
        <v>8</v>
      </c>
      <c r="O28" s="45" t="str">
        <f t="shared" si="0"/>
        <v>A</v>
      </c>
      <c r="P28" s="45"/>
      <c r="Q28" s="152" t="str">
        <f t="shared" si="1"/>
        <v>DITTA A SRL</v>
      </c>
      <c r="R28" s="153"/>
      <c r="S28" s="46">
        <f t="shared" si="2"/>
        <v>6.3694267515923553E-3</v>
      </c>
      <c r="T28" s="20"/>
      <c r="U28" s="47">
        <f t="shared" si="3"/>
        <v>6.3694267515923553E-3</v>
      </c>
      <c r="V28" s="47">
        <f t="shared" si="4"/>
        <v>6.3694267515923553E-3</v>
      </c>
      <c r="W28" s="47" t="str">
        <f t="shared" si="5"/>
        <v>/</v>
      </c>
      <c r="X28" s="47" t="str">
        <f t="shared" si="6"/>
        <v>/</v>
      </c>
      <c r="Y28" s="20"/>
      <c r="Z28" s="47" t="str">
        <f t="shared" si="10"/>
        <v>/</v>
      </c>
      <c r="AA28" s="47" t="str">
        <f t="shared" si="11"/>
        <v>/</v>
      </c>
    </row>
    <row r="29" spans="1:27" ht="15" customHeight="1" x14ac:dyDescent="0.25">
      <c r="A29" s="128" t="s">
        <v>8</v>
      </c>
      <c r="B29" s="129"/>
      <c r="C29" s="2" t="str">
        <f t="shared" si="7"/>
        <v>I</v>
      </c>
      <c r="D29" s="100" t="s">
        <v>34</v>
      </c>
      <c r="E29" s="101"/>
      <c r="F29" s="3" t="str">
        <f t="shared" si="8"/>
        <v>DITTA I SRL</v>
      </c>
      <c r="G29" s="99">
        <v>6.3694267515923553E-3</v>
      </c>
      <c r="H29" s="39">
        <f t="shared" si="9"/>
        <v>6.3404267515923549E-3</v>
      </c>
      <c r="I29" s="40"/>
      <c r="J29" s="40"/>
      <c r="K29" s="40"/>
      <c r="L29" s="40"/>
      <c r="M29" s="20"/>
      <c r="N29" s="44">
        <v>9</v>
      </c>
      <c r="O29" s="45" t="str">
        <f t="shared" si="0"/>
        <v>I</v>
      </c>
      <c r="P29" s="45"/>
      <c r="Q29" s="152" t="str">
        <f t="shared" si="1"/>
        <v>DITTA I SRL</v>
      </c>
      <c r="R29" s="153"/>
      <c r="S29" s="46">
        <f t="shared" si="2"/>
        <v>6.3694267515923553E-3</v>
      </c>
      <c r="T29" s="20"/>
      <c r="U29" s="47">
        <f t="shared" si="3"/>
        <v>6.3694267515923553E-3</v>
      </c>
      <c r="V29" s="47">
        <f t="shared" si="4"/>
        <v>6.3694267515923553E-3</v>
      </c>
      <c r="W29" s="47" t="str">
        <f t="shared" si="5"/>
        <v>/</v>
      </c>
      <c r="X29" s="47" t="str">
        <f t="shared" si="6"/>
        <v>/</v>
      </c>
      <c r="Y29" s="20"/>
      <c r="Z29" s="47" t="str">
        <f t="shared" si="10"/>
        <v>/</v>
      </c>
      <c r="AA29" s="47" t="str">
        <f t="shared" si="11"/>
        <v>/</v>
      </c>
    </row>
    <row r="30" spans="1:27" ht="15" customHeight="1" x14ac:dyDescent="0.25">
      <c r="A30" s="128" t="s">
        <v>9</v>
      </c>
      <c r="B30" s="129"/>
      <c r="C30" s="2" t="str">
        <f t="shared" si="7"/>
        <v>L</v>
      </c>
      <c r="D30" s="100" t="s">
        <v>35</v>
      </c>
      <c r="E30" s="101"/>
      <c r="F30" s="3" t="str">
        <f t="shared" si="8"/>
        <v>DITTA L SRL</v>
      </c>
      <c r="G30" s="99">
        <v>6.3694267515923553E-3</v>
      </c>
      <c r="H30" s="39">
        <f t="shared" si="9"/>
        <v>6.3394267515923556E-3</v>
      </c>
      <c r="I30" s="40"/>
      <c r="J30" s="40"/>
      <c r="K30" s="40"/>
      <c r="L30" s="40"/>
      <c r="M30" s="20"/>
      <c r="N30" s="44">
        <v>10</v>
      </c>
      <c r="O30" s="45" t="str">
        <f t="shared" si="0"/>
        <v>L</v>
      </c>
      <c r="P30" s="45"/>
      <c r="Q30" s="152" t="str">
        <f t="shared" si="1"/>
        <v>DITTA L SRL</v>
      </c>
      <c r="R30" s="153"/>
      <c r="S30" s="46">
        <f t="shared" si="2"/>
        <v>6.3694267515923553E-3</v>
      </c>
      <c r="T30" s="20"/>
      <c r="U30" s="47" t="str">
        <f t="shared" si="3"/>
        <v>/</v>
      </c>
      <c r="V30" s="47" t="str">
        <f t="shared" si="4"/>
        <v>/</v>
      </c>
      <c r="W30" s="47" t="str">
        <f t="shared" si="5"/>
        <v>/</v>
      </c>
      <c r="X30" s="47" t="str">
        <f t="shared" si="6"/>
        <v>/</v>
      </c>
      <c r="Y30" s="20"/>
      <c r="Z30" s="47" t="str">
        <f t="shared" si="10"/>
        <v>/</v>
      </c>
      <c r="AA30" s="47" t="str">
        <f t="shared" si="11"/>
        <v>/</v>
      </c>
    </row>
    <row r="31" spans="1:27" ht="15" customHeight="1" x14ac:dyDescent="0.25">
      <c r="A31" s="128" t="s">
        <v>10</v>
      </c>
      <c r="B31" s="129"/>
      <c r="C31" s="2" t="str">
        <f t="shared" si="7"/>
        <v>M</v>
      </c>
      <c r="D31" s="100" t="s">
        <v>36</v>
      </c>
      <c r="E31" s="101"/>
      <c r="F31" s="3" t="str">
        <f t="shared" si="8"/>
        <v>DITTA M SRL</v>
      </c>
      <c r="G31" s="99">
        <v>0.15923566878980888</v>
      </c>
      <c r="H31" s="39">
        <f t="shared" si="9"/>
        <v>0.15920466878980888</v>
      </c>
      <c r="I31" s="40"/>
      <c r="J31" s="50"/>
      <c r="K31" s="40"/>
      <c r="L31" s="40"/>
      <c r="M31" s="20"/>
      <c r="N31" s="44">
        <v>11</v>
      </c>
      <c r="O31" s="45" t="str">
        <f t="shared" si="0"/>
        <v>F</v>
      </c>
      <c r="P31" s="45"/>
      <c r="Q31" s="152" t="str">
        <f t="shared" si="1"/>
        <v>DITTA F SRL</v>
      </c>
      <c r="R31" s="153"/>
      <c r="S31" s="46">
        <f t="shared" si="2"/>
        <v>6.3541401273885523E-3</v>
      </c>
      <c r="T31" s="20"/>
      <c r="U31" s="47" t="str">
        <f t="shared" si="3"/>
        <v>/</v>
      </c>
      <c r="V31" s="47" t="str">
        <f t="shared" si="4"/>
        <v>/</v>
      </c>
      <c r="W31" s="47" t="str">
        <f t="shared" si="5"/>
        <v>/</v>
      </c>
      <c r="X31" s="47" t="str">
        <f t="shared" si="6"/>
        <v>/</v>
      </c>
      <c r="Y31" s="20"/>
      <c r="Z31" s="47" t="str">
        <f t="shared" si="10"/>
        <v>/</v>
      </c>
      <c r="AA31" s="47" t="str">
        <f t="shared" si="11"/>
        <v>/</v>
      </c>
    </row>
    <row r="32" spans="1:27" ht="15" customHeight="1" x14ac:dyDescent="0.25">
      <c r="A32" s="128"/>
      <c r="B32" s="129"/>
      <c r="C32" s="2">
        <f t="shared" si="7"/>
        <v>0</v>
      </c>
      <c r="D32" s="100"/>
      <c r="E32" s="101"/>
      <c r="F32" s="3">
        <f t="shared" si="8"/>
        <v>0</v>
      </c>
      <c r="G32" s="99"/>
      <c r="H32" s="39" t="str">
        <f t="shared" si="9"/>
        <v>/</v>
      </c>
      <c r="I32" s="40"/>
      <c r="J32" s="40"/>
      <c r="K32" s="40"/>
      <c r="L32" s="40"/>
      <c r="M32" s="20"/>
      <c r="N32" s="44">
        <v>12</v>
      </c>
      <c r="O32" s="45" t="str">
        <f t="shared" si="0"/>
        <v>/</v>
      </c>
      <c r="P32" s="45"/>
      <c r="Q32" s="152" t="str">
        <f t="shared" si="1"/>
        <v>/</v>
      </c>
      <c r="R32" s="153"/>
      <c r="S32" s="46" t="str">
        <f t="shared" si="2"/>
        <v>/</v>
      </c>
      <c r="T32" s="20"/>
      <c r="U32" s="47" t="str">
        <f t="shared" si="3"/>
        <v>/</v>
      </c>
      <c r="V32" s="47" t="str">
        <f t="shared" si="4"/>
        <v>/</v>
      </c>
      <c r="W32" s="47" t="str">
        <f t="shared" si="5"/>
        <v>/</v>
      </c>
      <c r="X32" s="47" t="str">
        <f t="shared" si="6"/>
        <v>/</v>
      </c>
      <c r="Y32" s="20"/>
      <c r="Z32" s="47" t="str">
        <f t="shared" si="10"/>
        <v>/</v>
      </c>
      <c r="AA32" s="47" t="str">
        <f t="shared" si="11"/>
        <v>/</v>
      </c>
    </row>
    <row r="33" spans="1:27" ht="15" customHeight="1" x14ac:dyDescent="0.25">
      <c r="A33" s="128"/>
      <c r="B33" s="129"/>
      <c r="C33" s="2">
        <f t="shared" si="7"/>
        <v>0</v>
      </c>
      <c r="D33" s="100"/>
      <c r="E33" s="101"/>
      <c r="F33" s="3">
        <f t="shared" si="8"/>
        <v>0</v>
      </c>
      <c r="G33" s="99"/>
      <c r="H33" s="39" t="str">
        <f t="shared" si="9"/>
        <v>/</v>
      </c>
      <c r="I33" s="40"/>
      <c r="J33" s="40"/>
      <c r="K33" s="40"/>
      <c r="L33" s="40"/>
      <c r="M33" s="20"/>
      <c r="N33" s="44">
        <v>13</v>
      </c>
      <c r="O33" s="45" t="str">
        <f t="shared" si="0"/>
        <v>/</v>
      </c>
      <c r="P33" s="45"/>
      <c r="Q33" s="152" t="str">
        <f t="shared" si="1"/>
        <v>/</v>
      </c>
      <c r="R33" s="153"/>
      <c r="S33" s="46" t="str">
        <f t="shared" si="2"/>
        <v>/</v>
      </c>
      <c r="T33" s="20"/>
      <c r="U33" s="47" t="str">
        <f t="shared" si="3"/>
        <v>/</v>
      </c>
      <c r="V33" s="47" t="str">
        <f t="shared" si="4"/>
        <v>/</v>
      </c>
      <c r="W33" s="47" t="str">
        <f t="shared" si="5"/>
        <v>/</v>
      </c>
      <c r="X33" s="47" t="str">
        <f t="shared" si="6"/>
        <v>/</v>
      </c>
      <c r="Y33" s="20"/>
      <c r="Z33" s="47" t="str">
        <f t="shared" si="10"/>
        <v>/</v>
      </c>
      <c r="AA33" s="47" t="str">
        <f t="shared" si="11"/>
        <v>/</v>
      </c>
    </row>
    <row r="34" spans="1:27" ht="15" customHeight="1" x14ac:dyDescent="0.25">
      <c r="A34" s="128"/>
      <c r="B34" s="129"/>
      <c r="C34" s="2">
        <f t="shared" si="7"/>
        <v>0</v>
      </c>
      <c r="D34" s="100"/>
      <c r="E34" s="101"/>
      <c r="F34" s="3">
        <f t="shared" si="8"/>
        <v>0</v>
      </c>
      <c r="G34" s="99"/>
      <c r="H34" s="39" t="str">
        <f t="shared" si="9"/>
        <v>/</v>
      </c>
      <c r="I34" s="40"/>
      <c r="J34" s="40"/>
      <c r="K34" s="40"/>
      <c r="L34" s="40"/>
      <c r="M34" s="20"/>
      <c r="N34" s="44">
        <v>14</v>
      </c>
      <c r="O34" s="45" t="str">
        <f t="shared" si="0"/>
        <v>/</v>
      </c>
      <c r="P34" s="45"/>
      <c r="Q34" s="152" t="str">
        <f t="shared" si="1"/>
        <v>/</v>
      </c>
      <c r="R34" s="153"/>
      <c r="S34" s="46" t="str">
        <f t="shared" si="2"/>
        <v>/</v>
      </c>
      <c r="T34" s="20"/>
      <c r="U34" s="47" t="str">
        <f t="shared" si="3"/>
        <v>/</v>
      </c>
      <c r="V34" s="47" t="str">
        <f t="shared" si="4"/>
        <v>/</v>
      </c>
      <c r="W34" s="47" t="str">
        <f t="shared" si="5"/>
        <v>/</v>
      </c>
      <c r="X34" s="47" t="str">
        <f t="shared" si="6"/>
        <v>/</v>
      </c>
      <c r="Y34" s="20"/>
      <c r="Z34" s="47" t="str">
        <f t="shared" si="10"/>
        <v>/</v>
      </c>
      <c r="AA34" s="47" t="str">
        <f t="shared" si="11"/>
        <v>/</v>
      </c>
    </row>
    <row r="35" spans="1:27" ht="15" customHeight="1" x14ac:dyDescent="0.25">
      <c r="A35" s="128"/>
      <c r="B35" s="129"/>
      <c r="C35" s="2">
        <f t="shared" si="7"/>
        <v>0</v>
      </c>
      <c r="D35" s="100"/>
      <c r="E35" s="101"/>
      <c r="F35" s="3">
        <f t="shared" si="8"/>
        <v>0</v>
      </c>
      <c r="G35" s="99"/>
      <c r="H35" s="39" t="str">
        <f t="shared" si="9"/>
        <v>/</v>
      </c>
      <c r="I35" s="40"/>
      <c r="J35" s="40"/>
      <c r="K35" s="40"/>
      <c r="L35" s="40"/>
      <c r="M35" s="20"/>
      <c r="N35" s="44">
        <v>15</v>
      </c>
      <c r="O35" s="45" t="str">
        <f t="shared" si="0"/>
        <v>/</v>
      </c>
      <c r="P35" s="45"/>
      <c r="Q35" s="152" t="str">
        <f t="shared" si="1"/>
        <v>/</v>
      </c>
      <c r="R35" s="153"/>
      <c r="S35" s="46" t="str">
        <f t="shared" si="2"/>
        <v>/</v>
      </c>
      <c r="T35" s="20"/>
      <c r="U35" s="47" t="str">
        <f t="shared" si="3"/>
        <v>/</v>
      </c>
      <c r="V35" s="47" t="str">
        <f t="shared" si="4"/>
        <v>/</v>
      </c>
      <c r="W35" s="47" t="str">
        <f t="shared" si="5"/>
        <v>/</v>
      </c>
      <c r="X35" s="47" t="str">
        <f t="shared" si="6"/>
        <v>/</v>
      </c>
      <c r="Y35" s="20"/>
      <c r="Z35" s="47" t="str">
        <f t="shared" si="10"/>
        <v>/</v>
      </c>
      <c r="AA35" s="47" t="str">
        <f t="shared" si="11"/>
        <v>/</v>
      </c>
    </row>
    <row r="36" spans="1:27" ht="15" customHeight="1" x14ac:dyDescent="0.25">
      <c r="A36" s="128"/>
      <c r="B36" s="129"/>
      <c r="C36" s="2">
        <f t="shared" si="7"/>
        <v>0</v>
      </c>
      <c r="D36" s="100"/>
      <c r="E36" s="101"/>
      <c r="F36" s="3">
        <f t="shared" si="8"/>
        <v>0</v>
      </c>
      <c r="G36" s="99"/>
      <c r="H36" s="39" t="str">
        <f t="shared" si="9"/>
        <v>/</v>
      </c>
      <c r="I36" s="40"/>
      <c r="J36" s="40"/>
      <c r="K36" s="40"/>
      <c r="L36" s="40"/>
      <c r="M36" s="20"/>
      <c r="N36" s="44">
        <v>16</v>
      </c>
      <c r="O36" s="45" t="str">
        <f t="shared" si="0"/>
        <v>/</v>
      </c>
      <c r="P36" s="45"/>
      <c r="Q36" s="152" t="str">
        <f t="shared" si="1"/>
        <v>/</v>
      </c>
      <c r="R36" s="153"/>
      <c r="S36" s="46" t="str">
        <f t="shared" si="2"/>
        <v>/</v>
      </c>
      <c r="T36" s="20"/>
      <c r="U36" s="47" t="str">
        <f t="shared" si="3"/>
        <v>/</v>
      </c>
      <c r="V36" s="47" t="str">
        <f t="shared" si="4"/>
        <v>/</v>
      </c>
      <c r="W36" s="47" t="str">
        <f t="shared" si="5"/>
        <v>/</v>
      </c>
      <c r="X36" s="47" t="str">
        <f t="shared" si="6"/>
        <v>/</v>
      </c>
      <c r="Y36" s="20"/>
      <c r="Z36" s="47" t="str">
        <f t="shared" si="10"/>
        <v>/</v>
      </c>
      <c r="AA36" s="47" t="str">
        <f t="shared" si="11"/>
        <v>/</v>
      </c>
    </row>
    <row r="37" spans="1:27" ht="15" customHeight="1" x14ac:dyDescent="0.25">
      <c r="A37" s="128"/>
      <c r="B37" s="129"/>
      <c r="C37" s="2">
        <f t="shared" si="7"/>
        <v>0</v>
      </c>
      <c r="D37" s="100"/>
      <c r="E37" s="101"/>
      <c r="F37" s="3">
        <f t="shared" si="8"/>
        <v>0</v>
      </c>
      <c r="G37" s="99"/>
      <c r="H37" s="39" t="str">
        <f t="shared" si="9"/>
        <v>/</v>
      </c>
      <c r="I37" s="40"/>
      <c r="J37" s="40"/>
      <c r="K37" s="40"/>
      <c r="L37" s="40"/>
      <c r="M37" s="20"/>
      <c r="N37" s="44">
        <v>17</v>
      </c>
      <c r="O37" s="45" t="str">
        <f t="shared" si="0"/>
        <v>/</v>
      </c>
      <c r="P37" s="45"/>
      <c r="Q37" s="152" t="str">
        <f t="shared" si="1"/>
        <v>/</v>
      </c>
      <c r="R37" s="153"/>
      <c r="S37" s="46" t="str">
        <f t="shared" si="2"/>
        <v>/</v>
      </c>
      <c r="T37" s="20"/>
      <c r="U37" s="47" t="str">
        <f t="shared" si="3"/>
        <v>/</v>
      </c>
      <c r="V37" s="47" t="str">
        <f t="shared" si="4"/>
        <v>/</v>
      </c>
      <c r="W37" s="47" t="str">
        <f t="shared" si="5"/>
        <v>/</v>
      </c>
      <c r="X37" s="47" t="str">
        <f t="shared" si="6"/>
        <v>/</v>
      </c>
      <c r="Y37" s="20"/>
      <c r="Z37" s="47" t="str">
        <f t="shared" si="10"/>
        <v>/</v>
      </c>
      <c r="AA37" s="47" t="str">
        <f t="shared" si="11"/>
        <v>/</v>
      </c>
    </row>
    <row r="38" spans="1:27" ht="15" customHeight="1" x14ac:dyDescent="0.25">
      <c r="A38" s="128"/>
      <c r="B38" s="129"/>
      <c r="C38" s="2">
        <f t="shared" si="7"/>
        <v>0</v>
      </c>
      <c r="D38" s="100"/>
      <c r="E38" s="101"/>
      <c r="F38" s="3">
        <f t="shared" si="8"/>
        <v>0</v>
      </c>
      <c r="G38" s="99"/>
      <c r="H38" s="39" t="str">
        <f t="shared" si="9"/>
        <v>/</v>
      </c>
      <c r="I38" s="40"/>
      <c r="J38" s="40"/>
      <c r="K38" s="40"/>
      <c r="L38" s="40"/>
      <c r="M38" s="20"/>
      <c r="N38" s="44">
        <v>18</v>
      </c>
      <c r="O38" s="45" t="str">
        <f t="shared" si="0"/>
        <v>/</v>
      </c>
      <c r="P38" s="45"/>
      <c r="Q38" s="152" t="str">
        <f t="shared" si="1"/>
        <v>/</v>
      </c>
      <c r="R38" s="153"/>
      <c r="S38" s="46" t="str">
        <f t="shared" si="2"/>
        <v>/</v>
      </c>
      <c r="T38" s="20"/>
      <c r="U38" s="47" t="str">
        <f t="shared" si="3"/>
        <v>/</v>
      </c>
      <c r="V38" s="47" t="str">
        <f t="shared" si="4"/>
        <v>/</v>
      </c>
      <c r="W38" s="47" t="str">
        <f t="shared" si="5"/>
        <v>/</v>
      </c>
      <c r="X38" s="47" t="str">
        <f t="shared" si="6"/>
        <v>/</v>
      </c>
      <c r="Y38" s="20"/>
      <c r="Z38" s="47" t="str">
        <f t="shared" si="10"/>
        <v>/</v>
      </c>
      <c r="AA38" s="47" t="str">
        <f t="shared" si="11"/>
        <v>/</v>
      </c>
    </row>
    <row r="39" spans="1:27" ht="15" customHeight="1" x14ac:dyDescent="0.25">
      <c r="A39" s="128"/>
      <c r="B39" s="129"/>
      <c r="C39" s="2">
        <f t="shared" si="7"/>
        <v>0</v>
      </c>
      <c r="D39" s="100"/>
      <c r="E39" s="101"/>
      <c r="F39" s="3">
        <f t="shared" si="8"/>
        <v>0</v>
      </c>
      <c r="G39" s="99"/>
      <c r="H39" s="39" t="str">
        <f t="shared" si="9"/>
        <v>/</v>
      </c>
      <c r="I39" s="40"/>
      <c r="J39" s="40"/>
      <c r="K39" s="40"/>
      <c r="L39" s="40"/>
      <c r="M39" s="20"/>
      <c r="N39" s="44">
        <v>19</v>
      </c>
      <c r="O39" s="45" t="str">
        <f t="shared" si="0"/>
        <v>/</v>
      </c>
      <c r="P39" s="45"/>
      <c r="Q39" s="152" t="str">
        <f t="shared" si="1"/>
        <v>/</v>
      </c>
      <c r="R39" s="153"/>
      <c r="S39" s="46" t="str">
        <f t="shared" si="2"/>
        <v>/</v>
      </c>
      <c r="T39" s="20"/>
      <c r="U39" s="47" t="str">
        <f t="shared" si="3"/>
        <v>/</v>
      </c>
      <c r="V39" s="47" t="str">
        <f t="shared" si="4"/>
        <v>/</v>
      </c>
      <c r="W39" s="47" t="str">
        <f t="shared" si="5"/>
        <v>/</v>
      </c>
      <c r="X39" s="47" t="str">
        <f t="shared" si="6"/>
        <v>/</v>
      </c>
      <c r="Y39" s="20"/>
      <c r="Z39" s="47" t="str">
        <f t="shared" si="10"/>
        <v>/</v>
      </c>
      <c r="AA39" s="47" t="str">
        <f t="shared" si="11"/>
        <v>/</v>
      </c>
    </row>
    <row r="40" spans="1:27" ht="15" customHeight="1" x14ac:dyDescent="0.25">
      <c r="A40" s="128"/>
      <c r="B40" s="129"/>
      <c r="C40" s="2">
        <f t="shared" si="7"/>
        <v>0</v>
      </c>
      <c r="D40" s="100"/>
      <c r="E40" s="101"/>
      <c r="F40" s="3">
        <f t="shared" si="8"/>
        <v>0</v>
      </c>
      <c r="G40" s="99"/>
      <c r="H40" s="39" t="str">
        <f t="shared" si="9"/>
        <v>/</v>
      </c>
      <c r="I40" s="40"/>
      <c r="J40" s="40"/>
      <c r="K40" s="40"/>
      <c r="L40" s="40"/>
      <c r="M40" s="20"/>
      <c r="N40" s="44">
        <v>20</v>
      </c>
      <c r="O40" s="45" t="str">
        <f t="shared" si="0"/>
        <v>/</v>
      </c>
      <c r="P40" s="45"/>
      <c r="Q40" s="152" t="str">
        <f t="shared" si="1"/>
        <v>/</v>
      </c>
      <c r="R40" s="153"/>
      <c r="S40" s="46" t="str">
        <f t="shared" si="2"/>
        <v>/</v>
      </c>
      <c r="T40" s="20"/>
      <c r="U40" s="47" t="str">
        <f t="shared" si="3"/>
        <v>/</v>
      </c>
      <c r="V40" s="47" t="str">
        <f t="shared" si="4"/>
        <v>/</v>
      </c>
      <c r="W40" s="47" t="str">
        <f>IF(AND(S40=S41,W41="/"),"/",U40)</f>
        <v>/</v>
      </c>
      <c r="X40" s="47" t="str">
        <f t="shared" si="6"/>
        <v>/</v>
      </c>
      <c r="Y40" s="20"/>
      <c r="Z40" s="47" t="str">
        <f t="shared" si="10"/>
        <v>/</v>
      </c>
      <c r="AA40" s="47" t="str">
        <f t="shared" si="11"/>
        <v>/</v>
      </c>
    </row>
    <row r="41" spans="1:27" ht="5.25" customHeight="1" x14ac:dyDescent="0.25">
      <c r="B41" s="20"/>
      <c r="C41" s="20"/>
      <c r="D41" s="154"/>
      <c r="E41" s="154"/>
      <c r="F41" s="20"/>
      <c r="G41" s="20"/>
      <c r="H41" s="20"/>
      <c r="I41" s="20"/>
      <c r="J41" s="20"/>
      <c r="K41" s="20"/>
      <c r="L41" s="20"/>
      <c r="M41" s="20"/>
      <c r="N41" s="51"/>
      <c r="O41" s="52"/>
      <c r="P41" s="52"/>
      <c r="Q41" s="52"/>
      <c r="R41" s="53"/>
      <c r="S41" s="54"/>
      <c r="T41" s="55"/>
      <c r="U41" s="56"/>
      <c r="V41" s="56"/>
      <c r="W41" s="56"/>
      <c r="X41" s="56"/>
      <c r="Y41" s="20"/>
      <c r="Z41" s="57"/>
      <c r="AA41" s="58"/>
    </row>
    <row r="42" spans="1:27" x14ac:dyDescent="0.25">
      <c r="B42" s="20"/>
      <c r="C42" s="20"/>
      <c r="D42" s="20"/>
      <c r="E42" s="20"/>
      <c r="F42" s="20"/>
      <c r="G42" s="20"/>
      <c r="H42" s="20"/>
      <c r="I42" s="20"/>
      <c r="J42" s="20"/>
      <c r="K42" s="20"/>
      <c r="L42" s="20"/>
      <c r="M42" s="20"/>
      <c r="N42" s="20"/>
      <c r="O42" s="20"/>
      <c r="P42" s="20"/>
      <c r="Q42" s="20"/>
      <c r="R42" s="20"/>
      <c r="T42" s="59" t="s">
        <v>21</v>
      </c>
      <c r="U42" s="60"/>
      <c r="V42" s="60"/>
      <c r="W42" s="59" t="s">
        <v>21</v>
      </c>
      <c r="X42" s="61">
        <f>AVERAGE(X21:X40)</f>
        <v>8.5987261146496824E-2</v>
      </c>
      <c r="Y42" s="62"/>
      <c r="Z42" s="59" t="s">
        <v>19</v>
      </c>
      <c r="AA42" s="63">
        <f>AVERAGE(AA21:AA40)</f>
        <v>2.2292993630573216E-2</v>
      </c>
    </row>
    <row r="43" spans="1:27" x14ac:dyDescent="0.25">
      <c r="B43" s="20"/>
      <c r="C43" s="20"/>
      <c r="D43" s="20"/>
      <c r="E43" s="20"/>
      <c r="F43" s="20"/>
      <c r="G43" s="20"/>
      <c r="H43" s="20"/>
      <c r="I43" s="20"/>
      <c r="J43" s="20"/>
      <c r="K43" s="20"/>
      <c r="L43" s="20"/>
      <c r="M43" s="20"/>
      <c r="N43" s="20"/>
      <c r="O43" s="64"/>
      <c r="P43" s="64"/>
      <c r="Q43" s="64"/>
      <c r="R43" s="64"/>
      <c r="S43" s="59"/>
      <c r="T43" s="62"/>
      <c r="U43" s="65"/>
      <c r="V43" s="65"/>
      <c r="W43" s="65"/>
      <c r="X43" s="65"/>
      <c r="Y43" s="62"/>
      <c r="Z43" s="59"/>
      <c r="AA43" s="66"/>
    </row>
    <row r="44" spans="1:27" ht="15" customHeight="1" x14ac:dyDescent="0.25">
      <c r="B44" s="64"/>
      <c r="C44" s="64"/>
      <c r="D44" s="64"/>
      <c r="E44" s="64"/>
      <c r="F44" s="64"/>
      <c r="G44" s="64"/>
      <c r="H44" s="64"/>
      <c r="I44" s="64"/>
      <c r="J44" s="64"/>
      <c r="K44" s="64"/>
      <c r="L44" s="64"/>
      <c r="M44" s="64"/>
      <c r="N44" s="145" t="s">
        <v>37</v>
      </c>
      <c r="O44" s="146"/>
      <c r="P44" s="146"/>
      <c r="Q44" s="146"/>
      <c r="R44" s="146"/>
      <c r="S44" s="146"/>
      <c r="T44" s="146"/>
      <c r="U44" s="146"/>
      <c r="V44" s="146"/>
      <c r="W44" s="146"/>
      <c r="X44" s="146"/>
      <c r="Y44" s="146"/>
      <c r="Z44" s="146"/>
      <c r="AA44" s="103">
        <f>ROUND(X42+AA42,E14+2)</f>
        <v>0.10829999999999999</v>
      </c>
    </row>
    <row r="45" spans="1:27" ht="15" customHeight="1" x14ac:dyDescent="0.25">
      <c r="B45" s="64"/>
      <c r="C45" s="64"/>
      <c r="D45" s="64"/>
      <c r="E45" s="64"/>
      <c r="F45" s="64"/>
      <c r="G45" s="64"/>
      <c r="H45" s="64"/>
      <c r="I45" s="64"/>
      <c r="J45" s="64"/>
      <c r="K45" s="64"/>
      <c r="L45" s="64"/>
      <c r="M45" s="64"/>
      <c r="N45" s="147"/>
      <c r="O45" s="148"/>
      <c r="P45" s="148"/>
      <c r="Q45" s="148"/>
      <c r="R45" s="148"/>
      <c r="S45" s="148"/>
      <c r="T45" s="148"/>
      <c r="U45" s="148"/>
      <c r="V45" s="148"/>
      <c r="W45" s="148"/>
      <c r="X45" s="148"/>
      <c r="Y45" s="148"/>
      <c r="Z45" s="148"/>
      <c r="AA45" s="104"/>
    </row>
    <row r="46" spans="1:27" s="17" customFormat="1" ht="15" customHeight="1" x14ac:dyDescent="0.25">
      <c r="B46" s="64"/>
      <c r="C46" s="64"/>
      <c r="D46" s="64"/>
      <c r="E46" s="64"/>
      <c r="F46" s="64"/>
      <c r="G46" s="64"/>
      <c r="H46" s="64"/>
      <c r="I46" s="64"/>
      <c r="J46" s="64"/>
      <c r="K46" s="64"/>
      <c r="L46" s="64"/>
      <c r="M46" s="64"/>
      <c r="N46" s="67"/>
      <c r="O46" s="67"/>
      <c r="P46" s="67"/>
      <c r="Q46" s="67"/>
      <c r="R46" s="67"/>
      <c r="S46" s="67"/>
      <c r="T46" s="67"/>
      <c r="U46" s="67"/>
      <c r="V46" s="67"/>
      <c r="W46" s="67"/>
      <c r="X46" s="67"/>
      <c r="Y46" s="67"/>
      <c r="Z46" s="67"/>
      <c r="AA46" s="68"/>
    </row>
    <row r="47" spans="1:27" s="17" customFormat="1" ht="15" customHeight="1" x14ac:dyDescent="0.25">
      <c r="B47" s="64"/>
      <c r="C47" s="64"/>
      <c r="D47" s="64"/>
      <c r="E47" s="64"/>
      <c r="F47" s="64"/>
      <c r="G47" s="64"/>
      <c r="H47" s="64"/>
      <c r="I47" s="64"/>
      <c r="J47" s="64"/>
      <c r="K47" s="64"/>
      <c r="L47" s="64"/>
      <c r="M47" s="64"/>
      <c r="N47" s="67"/>
      <c r="O47" s="67"/>
      <c r="P47" s="67"/>
      <c r="Q47" s="67"/>
      <c r="R47" s="67"/>
      <c r="S47" s="67"/>
      <c r="T47" s="67"/>
      <c r="U47" s="67"/>
      <c r="V47" s="67"/>
      <c r="W47" s="67"/>
      <c r="X47" s="67"/>
      <c r="Y47" s="67"/>
      <c r="Z47" s="67"/>
      <c r="AA47" s="68"/>
    </row>
    <row r="48" spans="1:27" ht="15" customHeight="1" x14ac:dyDescent="0.3">
      <c r="A48" s="69" t="s">
        <v>53</v>
      </c>
      <c r="D48" s="64"/>
      <c r="E48" s="64"/>
      <c r="F48" s="64"/>
      <c r="G48" s="64"/>
      <c r="H48" s="64"/>
      <c r="I48" s="64"/>
      <c r="J48" s="64"/>
      <c r="K48" s="64"/>
      <c r="L48" s="64"/>
      <c r="M48" s="64"/>
      <c r="N48" s="64"/>
      <c r="O48" s="64"/>
      <c r="P48" s="64"/>
      <c r="Q48" s="64"/>
      <c r="R48" s="64"/>
      <c r="S48" s="59"/>
      <c r="T48" s="62"/>
      <c r="U48" s="65"/>
      <c r="V48" s="65"/>
      <c r="W48" s="65"/>
      <c r="X48" s="65"/>
      <c r="Y48" s="62"/>
      <c r="Z48" s="59"/>
      <c r="AA48" s="66"/>
    </row>
    <row r="49" spans="1:27" x14ac:dyDescent="0.25">
      <c r="B49" s="64"/>
      <c r="C49" s="64"/>
      <c r="D49" s="64"/>
      <c r="E49" s="64"/>
      <c r="F49" s="64"/>
      <c r="G49" s="64"/>
      <c r="H49" s="64"/>
      <c r="I49" s="64"/>
      <c r="J49" s="64"/>
      <c r="K49" s="64"/>
      <c r="L49" s="64"/>
      <c r="M49" s="64"/>
      <c r="N49" s="64"/>
      <c r="O49" s="64"/>
      <c r="P49" s="64"/>
      <c r="Q49" s="64"/>
      <c r="R49" s="64"/>
      <c r="S49" s="59"/>
      <c r="T49" s="62"/>
      <c r="U49" s="65"/>
      <c r="V49" s="65"/>
      <c r="W49" s="65"/>
      <c r="X49" s="65"/>
      <c r="Y49" s="62"/>
      <c r="Z49" s="59"/>
      <c r="AA49" s="66"/>
    </row>
    <row r="50" spans="1:27" ht="15" customHeight="1" x14ac:dyDescent="0.25">
      <c r="A50" s="122" t="s">
        <v>22</v>
      </c>
      <c r="B50" s="122" t="str">
        <f>A18</f>
        <v>Partecipante / 
Teilnehmer</v>
      </c>
      <c r="C50" s="70"/>
      <c r="D50" s="105" t="str">
        <f>D18</f>
        <v>Operatore economico / 
Wirtschaftsteilnehmer</v>
      </c>
      <c r="E50" s="106"/>
      <c r="F50" s="71"/>
      <c r="G50" s="126" t="str">
        <f>G18</f>
        <v>Ribasso percentuale al netto degli oneri di sicurezza /
Prozentueller Abschlag ohne Sichereitskosten
(%)</v>
      </c>
      <c r="H50" s="62"/>
      <c r="I50" s="62"/>
      <c r="N50" s="160" t="s">
        <v>63</v>
      </c>
      <c r="O50" s="161"/>
      <c r="P50" s="72"/>
      <c r="Q50" s="155" t="s">
        <v>64</v>
      </c>
      <c r="S50" s="73"/>
      <c r="T50" s="73"/>
      <c r="U50" s="73"/>
      <c r="V50" s="65"/>
      <c r="W50" s="65"/>
      <c r="X50" s="65"/>
      <c r="Y50" s="62"/>
      <c r="Z50" s="59"/>
      <c r="AA50" s="66"/>
    </row>
    <row r="51" spans="1:27" ht="57.75" customHeight="1" x14ac:dyDescent="0.25">
      <c r="A51" s="164"/>
      <c r="B51" s="164"/>
      <c r="C51" s="74"/>
      <c r="D51" s="107"/>
      <c r="E51" s="108"/>
      <c r="F51" s="30"/>
      <c r="G51" s="127"/>
      <c r="H51" s="62"/>
      <c r="I51" s="62"/>
      <c r="N51" s="162"/>
      <c r="O51" s="163"/>
      <c r="P51" s="72"/>
      <c r="Q51" s="155"/>
      <c r="S51" s="73"/>
      <c r="T51" s="73"/>
      <c r="U51" s="73"/>
      <c r="V51" s="65"/>
      <c r="W51" s="65"/>
      <c r="X51" s="65"/>
      <c r="Y51" s="62"/>
      <c r="Z51" s="59"/>
      <c r="AA51" s="66"/>
    </row>
    <row r="52" spans="1:27" ht="15" customHeight="1" x14ac:dyDescent="0.25">
      <c r="A52" s="75">
        <f t="shared" ref="A52:B67" si="12">N21</f>
        <v>1</v>
      </c>
      <c r="B52" s="75" t="str">
        <f t="shared" si="12"/>
        <v>D</v>
      </c>
      <c r="C52" s="76"/>
      <c r="D52" s="111" t="str">
        <f>Q21</f>
        <v>DITTA D SRL</v>
      </c>
      <c r="E52" s="112"/>
      <c r="F52" s="77"/>
      <c r="G52" s="78">
        <f t="shared" ref="G52:G71" si="13">S21</f>
        <v>0.15923566878980888</v>
      </c>
      <c r="H52" s="64"/>
      <c r="I52" s="64"/>
      <c r="N52" s="109" t="str">
        <f t="shared" ref="N52:N71" si="14">IF(AND(G52&gt;=$AA$44,$L$21&gt;=5,G52&lt;&gt;"/"),"OFFERTA ANOMALA","/")</f>
        <v>OFFERTA ANOMALA</v>
      </c>
      <c r="O52" s="110"/>
      <c r="P52" s="79"/>
      <c r="Q52" s="80" t="str">
        <f t="shared" ref="Q52:Q71" si="15">IF(AND(N52="OFFERTA ANOMALA",$E$15="si/ja",$L$21&gt;=10),"SI","/")</f>
        <v>/</v>
      </c>
      <c r="S52" s="81"/>
      <c r="T52" s="81"/>
      <c r="U52" s="81"/>
      <c r="V52" s="65"/>
      <c r="W52" s="65"/>
      <c r="X52" s="65"/>
      <c r="Y52" s="62"/>
      <c r="Z52" s="59"/>
      <c r="AA52" s="66"/>
    </row>
    <row r="53" spans="1:27" ht="15" customHeight="1" x14ac:dyDescent="0.25">
      <c r="A53" s="75">
        <f t="shared" si="12"/>
        <v>2</v>
      </c>
      <c r="B53" s="75" t="str">
        <f t="shared" si="12"/>
        <v>E</v>
      </c>
      <c r="C53" s="76"/>
      <c r="D53" s="111" t="str">
        <f t="shared" ref="D53:D71" si="16">Q22</f>
        <v>DITTA E SRL</v>
      </c>
      <c r="E53" s="112"/>
      <c r="F53" s="77"/>
      <c r="G53" s="78">
        <f t="shared" si="13"/>
        <v>0.15923566878980888</v>
      </c>
      <c r="H53" s="64"/>
      <c r="I53" s="64"/>
      <c r="N53" s="109" t="str">
        <f t="shared" si="14"/>
        <v>OFFERTA ANOMALA</v>
      </c>
      <c r="O53" s="110"/>
      <c r="P53" s="79"/>
      <c r="Q53" s="80" t="str">
        <f t="shared" si="15"/>
        <v>/</v>
      </c>
      <c r="S53" s="81"/>
      <c r="T53" s="81"/>
      <c r="U53" s="81"/>
      <c r="V53" s="65"/>
      <c r="W53" s="65"/>
      <c r="X53" s="65"/>
      <c r="Y53" s="62"/>
      <c r="Z53" s="59"/>
      <c r="AA53" s="66"/>
    </row>
    <row r="54" spans="1:27" ht="15" customHeight="1" x14ac:dyDescent="0.25">
      <c r="A54" s="75">
        <f t="shared" si="12"/>
        <v>3</v>
      </c>
      <c r="B54" s="75" t="str">
        <f t="shared" si="12"/>
        <v>G</v>
      </c>
      <c r="C54" s="76"/>
      <c r="D54" s="111" t="str">
        <f t="shared" si="16"/>
        <v>DITTA G SRL</v>
      </c>
      <c r="E54" s="112"/>
      <c r="F54" s="77"/>
      <c r="G54" s="78">
        <f t="shared" si="13"/>
        <v>0.15923566878980888</v>
      </c>
      <c r="H54" s="64"/>
      <c r="I54" s="64"/>
      <c r="N54" s="109" t="str">
        <f t="shared" si="14"/>
        <v>OFFERTA ANOMALA</v>
      </c>
      <c r="O54" s="110"/>
      <c r="P54" s="79"/>
      <c r="Q54" s="80" t="str">
        <f t="shared" si="15"/>
        <v>/</v>
      </c>
      <c r="S54" s="81"/>
      <c r="T54" s="81"/>
      <c r="U54" s="81"/>
      <c r="V54" s="65"/>
      <c r="W54" s="65"/>
      <c r="X54" s="65"/>
      <c r="Y54" s="62"/>
      <c r="Z54" s="59"/>
      <c r="AA54" s="66"/>
    </row>
    <row r="55" spans="1:27" ht="15" customHeight="1" x14ac:dyDescent="0.25">
      <c r="A55" s="75">
        <f t="shared" si="12"/>
        <v>4</v>
      </c>
      <c r="B55" s="75" t="str">
        <f t="shared" si="12"/>
        <v>H</v>
      </c>
      <c r="C55" s="76"/>
      <c r="D55" s="111" t="str">
        <f t="shared" si="16"/>
        <v>DITTA H SRL</v>
      </c>
      <c r="E55" s="112"/>
      <c r="F55" s="77"/>
      <c r="G55" s="78">
        <f t="shared" si="13"/>
        <v>0.15923566878980888</v>
      </c>
      <c r="H55" s="64"/>
      <c r="I55" s="64"/>
      <c r="N55" s="109" t="str">
        <f t="shared" si="14"/>
        <v>OFFERTA ANOMALA</v>
      </c>
      <c r="O55" s="110"/>
      <c r="P55" s="79"/>
      <c r="Q55" s="80" t="str">
        <f t="shared" si="15"/>
        <v>/</v>
      </c>
      <c r="S55" s="81"/>
      <c r="T55" s="81"/>
      <c r="U55" s="81"/>
      <c r="V55" s="65"/>
      <c r="W55" s="65"/>
      <c r="X55" s="65"/>
      <c r="Y55" s="62"/>
      <c r="Z55" s="59"/>
      <c r="AA55" s="66"/>
    </row>
    <row r="56" spans="1:27" ht="15" customHeight="1" x14ac:dyDescent="0.25">
      <c r="A56" s="75">
        <f t="shared" si="12"/>
        <v>5</v>
      </c>
      <c r="B56" s="75" t="str">
        <f t="shared" si="12"/>
        <v>M</v>
      </c>
      <c r="C56" s="76"/>
      <c r="D56" s="111" t="str">
        <f t="shared" si="16"/>
        <v>DITTA M SRL</v>
      </c>
      <c r="E56" s="112"/>
      <c r="F56" s="77"/>
      <c r="G56" s="78">
        <f t="shared" si="13"/>
        <v>0.15923566878980888</v>
      </c>
      <c r="H56" s="64"/>
      <c r="I56" s="64"/>
      <c r="N56" s="109" t="str">
        <f t="shared" si="14"/>
        <v>OFFERTA ANOMALA</v>
      </c>
      <c r="O56" s="110"/>
      <c r="P56" s="79"/>
      <c r="Q56" s="80" t="str">
        <f t="shared" si="15"/>
        <v>/</v>
      </c>
      <c r="S56" s="81"/>
      <c r="T56" s="81"/>
      <c r="U56" s="81"/>
      <c r="V56" s="65"/>
      <c r="W56" s="65"/>
      <c r="X56" s="65"/>
      <c r="Y56" s="62"/>
      <c r="Z56" s="59"/>
      <c r="AA56" s="66"/>
    </row>
    <row r="57" spans="1:27" ht="15" customHeight="1" x14ac:dyDescent="0.25">
      <c r="A57" s="75">
        <f t="shared" si="12"/>
        <v>6</v>
      </c>
      <c r="B57" s="75" t="str">
        <f t="shared" si="12"/>
        <v>C</v>
      </c>
      <c r="C57" s="76"/>
      <c r="D57" s="111" t="str">
        <f t="shared" si="16"/>
        <v>DITTA C SRL</v>
      </c>
      <c r="E57" s="112"/>
      <c r="F57" s="77"/>
      <c r="G57" s="78">
        <f t="shared" si="13"/>
        <v>0.10828025477707004</v>
      </c>
      <c r="H57" s="64"/>
      <c r="I57" s="64"/>
      <c r="N57" s="109" t="str">
        <f t="shared" si="14"/>
        <v>/</v>
      </c>
      <c r="O57" s="110"/>
      <c r="P57" s="79"/>
      <c r="Q57" s="80" t="str">
        <f t="shared" si="15"/>
        <v>/</v>
      </c>
      <c r="S57" s="81"/>
      <c r="T57" s="81"/>
      <c r="U57" s="81"/>
      <c r="V57" s="65"/>
      <c r="W57" s="65"/>
      <c r="X57" s="65"/>
      <c r="Y57" s="62"/>
      <c r="Z57" s="59"/>
      <c r="AA57" s="66"/>
    </row>
    <row r="58" spans="1:27" ht="15" customHeight="1" x14ac:dyDescent="0.25">
      <c r="A58" s="75">
        <f t="shared" si="12"/>
        <v>7</v>
      </c>
      <c r="B58" s="75" t="str">
        <f t="shared" si="12"/>
        <v>B</v>
      </c>
      <c r="C58" s="76"/>
      <c r="D58" s="111" t="str">
        <f t="shared" si="16"/>
        <v>DITTA B SRL</v>
      </c>
      <c r="E58" s="112"/>
      <c r="F58" s="77"/>
      <c r="G58" s="78">
        <f t="shared" si="13"/>
        <v>6.3694267515923594E-2</v>
      </c>
      <c r="H58" s="64"/>
      <c r="I58" s="64"/>
      <c r="N58" s="109" t="str">
        <f t="shared" si="14"/>
        <v>/</v>
      </c>
      <c r="O58" s="110"/>
      <c r="P58" s="79"/>
      <c r="Q58" s="80" t="str">
        <f t="shared" si="15"/>
        <v>/</v>
      </c>
      <c r="S58" s="81"/>
      <c r="T58" s="81"/>
      <c r="U58" s="81"/>
      <c r="V58" s="65"/>
      <c r="W58" s="65"/>
      <c r="X58" s="65"/>
      <c r="Y58" s="62"/>
      <c r="Z58" s="59"/>
      <c r="AA58" s="66"/>
    </row>
    <row r="59" spans="1:27" ht="15" customHeight="1" x14ac:dyDescent="0.25">
      <c r="A59" s="75">
        <f t="shared" si="12"/>
        <v>8</v>
      </c>
      <c r="B59" s="75" t="str">
        <f t="shared" si="12"/>
        <v>A</v>
      </c>
      <c r="C59" s="76"/>
      <c r="D59" s="111" t="str">
        <f t="shared" si="16"/>
        <v>DITTA A SRL</v>
      </c>
      <c r="E59" s="112"/>
      <c r="F59" s="77"/>
      <c r="G59" s="78">
        <f t="shared" si="13"/>
        <v>6.3694267515923553E-3</v>
      </c>
      <c r="H59" s="64"/>
      <c r="I59" s="64"/>
      <c r="N59" s="109" t="str">
        <f t="shared" si="14"/>
        <v>/</v>
      </c>
      <c r="O59" s="110"/>
      <c r="P59" s="79"/>
      <c r="Q59" s="80" t="str">
        <f t="shared" si="15"/>
        <v>/</v>
      </c>
      <c r="S59" s="81"/>
      <c r="T59" s="81"/>
      <c r="U59" s="81"/>
      <c r="V59" s="65"/>
      <c r="W59" s="65"/>
      <c r="X59" s="65"/>
      <c r="Y59" s="62"/>
      <c r="Z59" s="59"/>
      <c r="AA59" s="66"/>
    </row>
    <row r="60" spans="1:27" ht="15" customHeight="1" x14ac:dyDescent="0.25">
      <c r="A60" s="75">
        <f t="shared" si="12"/>
        <v>9</v>
      </c>
      <c r="B60" s="75" t="str">
        <f t="shared" si="12"/>
        <v>I</v>
      </c>
      <c r="C60" s="76"/>
      <c r="D60" s="111" t="str">
        <f t="shared" si="16"/>
        <v>DITTA I SRL</v>
      </c>
      <c r="E60" s="112"/>
      <c r="F60" s="77"/>
      <c r="G60" s="78">
        <f t="shared" si="13"/>
        <v>6.3694267515923553E-3</v>
      </c>
      <c r="H60" s="64"/>
      <c r="I60" s="64"/>
      <c r="N60" s="109" t="str">
        <f t="shared" si="14"/>
        <v>/</v>
      </c>
      <c r="O60" s="110"/>
      <c r="P60" s="79"/>
      <c r="Q60" s="80" t="str">
        <f t="shared" si="15"/>
        <v>/</v>
      </c>
      <c r="S60" s="81"/>
      <c r="T60" s="81"/>
      <c r="U60" s="81"/>
      <c r="V60" s="65"/>
      <c r="W60" s="65"/>
      <c r="X60" s="65"/>
      <c r="Y60" s="62"/>
      <c r="Z60" s="59"/>
      <c r="AA60" s="66"/>
    </row>
    <row r="61" spans="1:27" ht="15" customHeight="1" x14ac:dyDescent="0.25">
      <c r="A61" s="75">
        <f t="shared" si="12"/>
        <v>10</v>
      </c>
      <c r="B61" s="75" t="str">
        <f t="shared" si="12"/>
        <v>L</v>
      </c>
      <c r="C61" s="76"/>
      <c r="D61" s="111" t="str">
        <f t="shared" si="16"/>
        <v>DITTA L SRL</v>
      </c>
      <c r="E61" s="112"/>
      <c r="F61" s="77"/>
      <c r="G61" s="78">
        <f t="shared" si="13"/>
        <v>6.3694267515923553E-3</v>
      </c>
      <c r="H61" s="64"/>
      <c r="I61" s="64"/>
      <c r="N61" s="109" t="str">
        <f t="shared" si="14"/>
        <v>/</v>
      </c>
      <c r="O61" s="110"/>
      <c r="P61" s="79"/>
      <c r="Q61" s="80" t="str">
        <f t="shared" si="15"/>
        <v>/</v>
      </c>
      <c r="S61" s="81"/>
      <c r="T61" s="81"/>
      <c r="U61" s="81"/>
      <c r="V61" s="65"/>
      <c r="W61" s="65"/>
      <c r="X61" s="65"/>
      <c r="Y61" s="62"/>
      <c r="Z61" s="59"/>
      <c r="AA61" s="66"/>
    </row>
    <row r="62" spans="1:27" ht="15" customHeight="1" x14ac:dyDescent="0.25">
      <c r="A62" s="75">
        <f t="shared" si="12"/>
        <v>11</v>
      </c>
      <c r="B62" s="75" t="str">
        <f t="shared" si="12"/>
        <v>F</v>
      </c>
      <c r="C62" s="76"/>
      <c r="D62" s="111" t="str">
        <f t="shared" si="16"/>
        <v>DITTA F SRL</v>
      </c>
      <c r="E62" s="112"/>
      <c r="F62" s="77"/>
      <c r="G62" s="78">
        <f t="shared" si="13"/>
        <v>6.3541401273885523E-3</v>
      </c>
      <c r="H62" s="64"/>
      <c r="I62" s="64"/>
      <c r="N62" s="109" t="str">
        <f t="shared" si="14"/>
        <v>/</v>
      </c>
      <c r="O62" s="110"/>
      <c r="P62" s="79"/>
      <c r="Q62" s="80" t="str">
        <f t="shared" si="15"/>
        <v>/</v>
      </c>
      <c r="S62" s="81"/>
      <c r="T62" s="81"/>
      <c r="U62" s="81"/>
      <c r="V62" s="65"/>
      <c r="W62" s="65"/>
      <c r="X62" s="65"/>
      <c r="Y62" s="62"/>
      <c r="Z62" s="59"/>
      <c r="AA62" s="66"/>
    </row>
    <row r="63" spans="1:27" ht="15" customHeight="1" x14ac:dyDescent="0.25">
      <c r="A63" s="75">
        <f t="shared" si="12"/>
        <v>12</v>
      </c>
      <c r="B63" s="75" t="str">
        <f t="shared" si="12"/>
        <v>/</v>
      </c>
      <c r="C63" s="76"/>
      <c r="D63" s="111" t="str">
        <f t="shared" si="16"/>
        <v>/</v>
      </c>
      <c r="E63" s="112"/>
      <c r="F63" s="77"/>
      <c r="G63" s="78" t="str">
        <f t="shared" si="13"/>
        <v>/</v>
      </c>
      <c r="H63" s="64"/>
      <c r="I63" s="64"/>
      <c r="N63" s="109" t="str">
        <f t="shared" si="14"/>
        <v>/</v>
      </c>
      <c r="O63" s="110"/>
      <c r="P63" s="79"/>
      <c r="Q63" s="80" t="str">
        <f t="shared" si="15"/>
        <v>/</v>
      </c>
      <c r="S63" s="81"/>
      <c r="T63" s="81"/>
      <c r="U63" s="81"/>
      <c r="V63" s="65"/>
      <c r="W63" s="65"/>
      <c r="X63" s="65"/>
      <c r="Y63" s="62"/>
      <c r="Z63" s="59"/>
      <c r="AA63" s="66"/>
    </row>
    <row r="64" spans="1:27" ht="15" customHeight="1" x14ac:dyDescent="0.25">
      <c r="A64" s="75">
        <f t="shared" si="12"/>
        <v>13</v>
      </c>
      <c r="B64" s="75" t="str">
        <f t="shared" si="12"/>
        <v>/</v>
      </c>
      <c r="C64" s="76"/>
      <c r="D64" s="111" t="str">
        <f t="shared" si="16"/>
        <v>/</v>
      </c>
      <c r="E64" s="112"/>
      <c r="F64" s="77"/>
      <c r="G64" s="78" t="str">
        <f t="shared" si="13"/>
        <v>/</v>
      </c>
      <c r="H64" s="64"/>
      <c r="I64" s="64"/>
      <c r="N64" s="109" t="str">
        <f t="shared" si="14"/>
        <v>/</v>
      </c>
      <c r="O64" s="110"/>
      <c r="P64" s="79"/>
      <c r="Q64" s="80" t="str">
        <f t="shared" si="15"/>
        <v>/</v>
      </c>
      <c r="S64" s="81"/>
      <c r="T64" s="81"/>
      <c r="U64" s="81"/>
      <c r="V64" s="65"/>
      <c r="W64" s="65"/>
      <c r="X64" s="65"/>
      <c r="Y64" s="62"/>
      <c r="Z64" s="59"/>
      <c r="AA64" s="66"/>
    </row>
    <row r="65" spans="1:27" ht="15" customHeight="1" x14ac:dyDescent="0.25">
      <c r="A65" s="75">
        <f t="shared" si="12"/>
        <v>14</v>
      </c>
      <c r="B65" s="75" t="str">
        <f t="shared" si="12"/>
        <v>/</v>
      </c>
      <c r="C65" s="76"/>
      <c r="D65" s="111" t="str">
        <f t="shared" si="16"/>
        <v>/</v>
      </c>
      <c r="E65" s="112"/>
      <c r="F65" s="77"/>
      <c r="G65" s="78" t="str">
        <f t="shared" si="13"/>
        <v>/</v>
      </c>
      <c r="H65" s="64"/>
      <c r="I65" s="64"/>
      <c r="N65" s="109" t="str">
        <f t="shared" si="14"/>
        <v>/</v>
      </c>
      <c r="O65" s="110"/>
      <c r="P65" s="79"/>
      <c r="Q65" s="80" t="str">
        <f t="shared" si="15"/>
        <v>/</v>
      </c>
      <c r="S65" s="81"/>
      <c r="T65" s="81"/>
      <c r="U65" s="81"/>
      <c r="V65" s="65"/>
      <c r="W65" s="65"/>
      <c r="X65" s="65"/>
      <c r="Y65" s="62"/>
      <c r="Z65" s="59"/>
      <c r="AA65" s="66"/>
    </row>
    <row r="66" spans="1:27" ht="15" customHeight="1" x14ac:dyDescent="0.25">
      <c r="A66" s="75">
        <f t="shared" si="12"/>
        <v>15</v>
      </c>
      <c r="B66" s="75" t="str">
        <f t="shared" si="12"/>
        <v>/</v>
      </c>
      <c r="C66" s="76"/>
      <c r="D66" s="111" t="str">
        <f t="shared" si="16"/>
        <v>/</v>
      </c>
      <c r="E66" s="112"/>
      <c r="F66" s="77"/>
      <c r="G66" s="78" t="str">
        <f t="shared" si="13"/>
        <v>/</v>
      </c>
      <c r="H66" s="64"/>
      <c r="I66" s="64"/>
      <c r="N66" s="109" t="str">
        <f t="shared" si="14"/>
        <v>/</v>
      </c>
      <c r="O66" s="110"/>
      <c r="P66" s="79"/>
      <c r="Q66" s="80" t="str">
        <f t="shared" si="15"/>
        <v>/</v>
      </c>
      <c r="S66" s="81"/>
      <c r="T66" s="81"/>
      <c r="U66" s="81"/>
      <c r="V66" s="65"/>
      <c r="W66" s="65"/>
      <c r="X66" s="65"/>
      <c r="Y66" s="62"/>
      <c r="Z66" s="59"/>
      <c r="AA66" s="66"/>
    </row>
    <row r="67" spans="1:27" ht="15" customHeight="1" x14ac:dyDescent="0.25">
      <c r="A67" s="75">
        <f t="shared" si="12"/>
        <v>16</v>
      </c>
      <c r="B67" s="75" t="str">
        <f t="shared" si="12"/>
        <v>/</v>
      </c>
      <c r="C67" s="76"/>
      <c r="D67" s="111" t="str">
        <f t="shared" si="16"/>
        <v>/</v>
      </c>
      <c r="E67" s="112"/>
      <c r="F67" s="77"/>
      <c r="G67" s="78" t="str">
        <f t="shared" si="13"/>
        <v>/</v>
      </c>
      <c r="H67" s="64"/>
      <c r="I67" s="64"/>
      <c r="N67" s="109" t="str">
        <f t="shared" si="14"/>
        <v>/</v>
      </c>
      <c r="O67" s="110"/>
      <c r="P67" s="79"/>
      <c r="Q67" s="80" t="str">
        <f t="shared" si="15"/>
        <v>/</v>
      </c>
      <c r="S67" s="81"/>
      <c r="T67" s="81"/>
      <c r="U67" s="81"/>
    </row>
    <row r="68" spans="1:27" ht="15" customHeight="1" x14ac:dyDescent="0.25">
      <c r="A68" s="75">
        <f t="shared" ref="A68:B71" si="17">N37</f>
        <v>17</v>
      </c>
      <c r="B68" s="75" t="str">
        <f t="shared" si="17"/>
        <v>/</v>
      </c>
      <c r="C68" s="76"/>
      <c r="D68" s="111" t="str">
        <f t="shared" si="16"/>
        <v>/</v>
      </c>
      <c r="E68" s="112"/>
      <c r="F68" s="77"/>
      <c r="G68" s="78" t="str">
        <f t="shared" si="13"/>
        <v>/</v>
      </c>
      <c r="H68" s="64"/>
      <c r="I68" s="64"/>
      <c r="N68" s="109" t="str">
        <f t="shared" si="14"/>
        <v>/</v>
      </c>
      <c r="O68" s="110"/>
      <c r="P68" s="79"/>
      <c r="Q68" s="80" t="str">
        <f t="shared" si="15"/>
        <v>/</v>
      </c>
      <c r="S68" s="81"/>
      <c r="T68" s="81"/>
      <c r="U68" s="81"/>
    </row>
    <row r="69" spans="1:27" ht="15" customHeight="1" x14ac:dyDescent="0.25">
      <c r="A69" s="75">
        <f t="shared" si="17"/>
        <v>18</v>
      </c>
      <c r="B69" s="75" t="str">
        <f t="shared" si="17"/>
        <v>/</v>
      </c>
      <c r="C69" s="76"/>
      <c r="D69" s="111" t="str">
        <f t="shared" si="16"/>
        <v>/</v>
      </c>
      <c r="E69" s="112"/>
      <c r="F69" s="77"/>
      <c r="G69" s="78" t="str">
        <f t="shared" si="13"/>
        <v>/</v>
      </c>
      <c r="H69" s="64"/>
      <c r="I69" s="64"/>
      <c r="N69" s="109" t="str">
        <f t="shared" si="14"/>
        <v>/</v>
      </c>
      <c r="O69" s="110"/>
      <c r="P69" s="79"/>
      <c r="Q69" s="80" t="str">
        <f t="shared" si="15"/>
        <v>/</v>
      </c>
      <c r="S69" s="81"/>
      <c r="T69" s="81"/>
      <c r="U69" s="81"/>
      <c r="V69" s="65"/>
      <c r="W69" s="65"/>
      <c r="X69" s="65"/>
      <c r="Y69" s="62"/>
      <c r="Z69" s="59"/>
      <c r="AA69" s="66"/>
    </row>
    <row r="70" spans="1:27" x14ac:dyDescent="0.25">
      <c r="A70" s="75">
        <f t="shared" si="17"/>
        <v>19</v>
      </c>
      <c r="B70" s="75" t="str">
        <f t="shared" si="17"/>
        <v>/</v>
      </c>
      <c r="C70" s="76"/>
      <c r="D70" s="111" t="str">
        <f t="shared" si="16"/>
        <v>/</v>
      </c>
      <c r="E70" s="112"/>
      <c r="F70" s="77"/>
      <c r="G70" s="78" t="str">
        <f t="shared" si="13"/>
        <v>/</v>
      </c>
      <c r="H70" s="64"/>
      <c r="I70" s="64"/>
      <c r="N70" s="109" t="str">
        <f t="shared" si="14"/>
        <v>/</v>
      </c>
      <c r="O70" s="110"/>
      <c r="P70" s="79"/>
      <c r="Q70" s="80" t="str">
        <f t="shared" si="15"/>
        <v>/</v>
      </c>
      <c r="S70" s="81"/>
      <c r="T70" s="81"/>
      <c r="U70" s="81"/>
      <c r="V70" s="65"/>
      <c r="W70" s="65"/>
      <c r="X70" s="65"/>
      <c r="Y70" s="62"/>
      <c r="Z70" s="59"/>
      <c r="AA70" s="66"/>
    </row>
    <row r="71" spans="1:27" x14ac:dyDescent="0.25">
      <c r="A71" s="75">
        <f t="shared" si="17"/>
        <v>20</v>
      </c>
      <c r="B71" s="75" t="str">
        <f t="shared" si="17"/>
        <v>/</v>
      </c>
      <c r="C71" s="76"/>
      <c r="D71" s="111" t="str">
        <f t="shared" si="16"/>
        <v>/</v>
      </c>
      <c r="E71" s="112"/>
      <c r="F71" s="77"/>
      <c r="G71" s="78" t="str">
        <f t="shared" si="13"/>
        <v>/</v>
      </c>
      <c r="H71" s="64"/>
      <c r="I71" s="64"/>
      <c r="N71" s="109" t="str">
        <f t="shared" si="14"/>
        <v>/</v>
      </c>
      <c r="O71" s="110"/>
      <c r="P71" s="79"/>
      <c r="Q71" s="80" t="str">
        <f t="shared" si="15"/>
        <v>/</v>
      </c>
      <c r="S71" s="81"/>
      <c r="T71" s="81"/>
      <c r="U71" s="81"/>
      <c r="V71" s="65"/>
      <c r="W71" s="65"/>
      <c r="X71" s="65"/>
      <c r="Y71" s="62"/>
      <c r="Z71" s="59"/>
      <c r="AA71" s="66"/>
    </row>
    <row r="72" spans="1:27" x14ac:dyDescent="0.25">
      <c r="B72" s="82"/>
      <c r="C72" s="82"/>
      <c r="D72" s="64"/>
      <c r="E72" s="64"/>
      <c r="F72" s="64"/>
      <c r="G72" s="64"/>
      <c r="H72" s="64"/>
      <c r="I72" s="64"/>
      <c r="J72" s="64"/>
      <c r="K72" s="64"/>
      <c r="L72" s="64"/>
      <c r="M72" s="64"/>
      <c r="N72" s="64"/>
      <c r="O72" s="64"/>
      <c r="P72" s="64"/>
      <c r="Q72" s="64"/>
      <c r="R72" s="64"/>
      <c r="S72" s="59"/>
      <c r="T72" s="62"/>
      <c r="U72" s="65"/>
      <c r="V72" s="65"/>
      <c r="W72" s="65"/>
      <c r="X72" s="65"/>
      <c r="Y72" s="62"/>
      <c r="Z72" s="59"/>
      <c r="AA72" s="66"/>
    </row>
  </sheetData>
  <sheetProtection sheet="1" objects="1" scenarios="1"/>
  <protectedRanges>
    <protectedRange sqref="S10:AA11 E10:F11 G10:R11" name="titel"/>
  </protectedRanges>
  <mergeCells count="133">
    <mergeCell ref="A10:D11"/>
    <mergeCell ref="E10:AA10"/>
    <mergeCell ref="E11:AA11"/>
    <mergeCell ref="A13:D13"/>
    <mergeCell ref="A14:D14"/>
    <mergeCell ref="A15:D15"/>
    <mergeCell ref="A1:AA1"/>
    <mergeCell ref="A3:AA3"/>
    <mergeCell ref="A5:AA5"/>
    <mergeCell ref="A7:AA7"/>
    <mergeCell ref="N18:S18"/>
    <mergeCell ref="U18:W19"/>
    <mergeCell ref="X18:X19"/>
    <mergeCell ref="Z18:AA18"/>
    <mergeCell ref="Q19:R19"/>
    <mergeCell ref="A21:B21"/>
    <mergeCell ref="D21:E21"/>
    <mergeCell ref="Q21:R21"/>
    <mergeCell ref="A16:D16"/>
    <mergeCell ref="N17:AA17"/>
    <mergeCell ref="A18:B19"/>
    <mergeCell ref="C18:C19"/>
    <mergeCell ref="D18:E19"/>
    <mergeCell ref="F18:F19"/>
    <mergeCell ref="G18:G19"/>
    <mergeCell ref="H18:H19"/>
    <mergeCell ref="J18:L19"/>
    <mergeCell ref="A24:B24"/>
    <mergeCell ref="D24:E24"/>
    <mergeCell ref="Q24:R24"/>
    <mergeCell ref="A25:B25"/>
    <mergeCell ref="D25:E25"/>
    <mergeCell ref="Q25:R25"/>
    <mergeCell ref="A22:B22"/>
    <mergeCell ref="D22:E22"/>
    <mergeCell ref="Q22:R22"/>
    <mergeCell ref="A23:B23"/>
    <mergeCell ref="D23:E23"/>
    <mergeCell ref="Q23:R23"/>
    <mergeCell ref="A28:B28"/>
    <mergeCell ref="D28:E28"/>
    <mergeCell ref="Q28:R28"/>
    <mergeCell ref="A29:B29"/>
    <mergeCell ref="D29:E29"/>
    <mergeCell ref="Q29:R29"/>
    <mergeCell ref="A26:B26"/>
    <mergeCell ref="D26:E26"/>
    <mergeCell ref="Q26:R26"/>
    <mergeCell ref="A27:B27"/>
    <mergeCell ref="D27:E27"/>
    <mergeCell ref="Q27:R27"/>
    <mergeCell ref="A32:B32"/>
    <mergeCell ref="D32:E32"/>
    <mergeCell ref="Q32:R32"/>
    <mergeCell ref="A33:B33"/>
    <mergeCell ref="D33:E33"/>
    <mergeCell ref="Q33:R33"/>
    <mergeCell ref="A30:B30"/>
    <mergeCell ref="D30:E30"/>
    <mergeCell ref="Q30:R30"/>
    <mergeCell ref="A31:B31"/>
    <mergeCell ref="D31:E31"/>
    <mergeCell ref="Q31:R31"/>
    <mergeCell ref="A36:B36"/>
    <mergeCell ref="D36:E36"/>
    <mergeCell ref="Q36:R36"/>
    <mergeCell ref="A37:B37"/>
    <mergeCell ref="D37:E37"/>
    <mergeCell ref="Q37:R37"/>
    <mergeCell ref="A34:B34"/>
    <mergeCell ref="D34:E34"/>
    <mergeCell ref="Q34:R34"/>
    <mergeCell ref="A35:B35"/>
    <mergeCell ref="D35:E35"/>
    <mergeCell ref="Q35:R35"/>
    <mergeCell ref="A40:B40"/>
    <mergeCell ref="D40:E40"/>
    <mergeCell ref="Q40:R40"/>
    <mergeCell ref="D41:E41"/>
    <mergeCell ref="N44:Z45"/>
    <mergeCell ref="AA44:AA45"/>
    <mergeCell ref="A38:B38"/>
    <mergeCell ref="D38:E38"/>
    <mergeCell ref="Q38:R38"/>
    <mergeCell ref="A39:B39"/>
    <mergeCell ref="D39:E39"/>
    <mergeCell ref="Q39:R39"/>
    <mergeCell ref="Q50:Q51"/>
    <mergeCell ref="D52:E52"/>
    <mergeCell ref="N52:O52"/>
    <mergeCell ref="D53:E53"/>
    <mergeCell ref="N53:O53"/>
    <mergeCell ref="A50:A51"/>
    <mergeCell ref="B50:B51"/>
    <mergeCell ref="D50:E51"/>
    <mergeCell ref="G50:G51"/>
    <mergeCell ref="N50:O51"/>
    <mergeCell ref="D58:E58"/>
    <mergeCell ref="N58:O58"/>
    <mergeCell ref="D59:E59"/>
    <mergeCell ref="N59:O59"/>
    <mergeCell ref="D56:E56"/>
    <mergeCell ref="N56:O56"/>
    <mergeCell ref="D57:E57"/>
    <mergeCell ref="N57:O57"/>
    <mergeCell ref="D54:E54"/>
    <mergeCell ref="N54:O54"/>
    <mergeCell ref="D55:E55"/>
    <mergeCell ref="N55:O55"/>
    <mergeCell ref="D64:E64"/>
    <mergeCell ref="N64:O64"/>
    <mergeCell ref="D65:E65"/>
    <mergeCell ref="N65:O65"/>
    <mergeCell ref="D62:E62"/>
    <mergeCell ref="N62:O62"/>
    <mergeCell ref="D63:E63"/>
    <mergeCell ref="N63:O63"/>
    <mergeCell ref="D60:E60"/>
    <mergeCell ref="N60:O60"/>
    <mergeCell ref="D61:E61"/>
    <mergeCell ref="N61:O61"/>
    <mergeCell ref="D70:E70"/>
    <mergeCell ref="N70:O70"/>
    <mergeCell ref="D71:E71"/>
    <mergeCell ref="N71:O71"/>
    <mergeCell ref="D68:E68"/>
    <mergeCell ref="N68:O68"/>
    <mergeCell ref="D69:E69"/>
    <mergeCell ref="N69:O69"/>
    <mergeCell ref="D66:E66"/>
    <mergeCell ref="N66:O66"/>
    <mergeCell ref="D67:E67"/>
    <mergeCell ref="N67:O67"/>
  </mergeCells>
  <dataValidations disablePrompts="1" count="1">
    <dataValidation type="list" allowBlank="1" showInputMessage="1" showErrorMessage="1" sqref="E15:F15" xr:uid="{00000000-0002-0000-0100-000000000000}">
      <formula1>"si/ja,no/nein"</formula1>
    </dataValidation>
  </dataValidations>
  <pageMargins left="0.23622047244094491" right="0.23622047244094491" top="0.74803149606299213" bottom="0.74803149606299213" header="0.31496062992125984" footer="0.31496062992125984"/>
  <pageSetup paperSize="9" scale="51" orientation="portrait" r:id="rId1"/>
  <headerFooter>
    <oddHeader>&amp;CCalcolo soglia di anomalia</oddHeader>
    <oddFooter>&amp;L&amp;Z&amp;F&amp;C&amp;P/&amp;N&amp;R&amp;D</oddFooter>
  </headerFooter>
  <rowBreaks count="1" manualBreakCount="1">
    <brk id="47" max="2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76F8D-2F47-4D87-9026-C3423A6C250E}">
  <dimension ref="A1:AH3"/>
  <sheetViews>
    <sheetView workbookViewId="0">
      <selection activeCell="A3" sqref="A3"/>
    </sheetView>
  </sheetViews>
  <sheetFormatPr baseColWidth="10" defaultRowHeight="15" x14ac:dyDescent="0.25"/>
  <cols>
    <col min="11" max="11" width="0.7109375" style="96" customWidth="1"/>
  </cols>
  <sheetData>
    <row r="1" spans="1:34" ht="15.75" x14ac:dyDescent="0.25">
      <c r="A1" s="92" t="s">
        <v>59</v>
      </c>
    </row>
    <row r="2" spans="1:34" ht="5.25" customHeight="1" x14ac:dyDescent="0.25"/>
    <row r="3" spans="1:34" x14ac:dyDescent="0.25">
      <c r="A3" t="s">
        <v>60</v>
      </c>
      <c r="J3" s="93"/>
      <c r="K3" s="97"/>
      <c r="L3" s="94"/>
      <c r="M3" s="95"/>
      <c r="N3" s="95"/>
      <c r="O3" s="95"/>
      <c r="P3" s="95"/>
      <c r="Q3" s="95"/>
      <c r="R3" s="95"/>
      <c r="S3" s="95"/>
      <c r="T3" s="95"/>
      <c r="U3" s="95"/>
      <c r="V3" s="95"/>
      <c r="W3" s="95"/>
      <c r="X3" s="95"/>
      <c r="Y3" s="95"/>
      <c r="Z3" s="95"/>
      <c r="AA3" s="95"/>
      <c r="AB3" s="95"/>
      <c r="AC3" s="95"/>
      <c r="AD3" s="95"/>
      <c r="AE3" s="95"/>
      <c r="AF3" s="95"/>
      <c r="AG3" s="95"/>
      <c r="AH3" s="95"/>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par. I, art. (1) - OFF. VALUTA</vt:lpstr>
      <vt:lpstr>par. I, art. (1) - OFF. RIBASSO</vt:lpstr>
      <vt:lpstr>Istruzioni - Anleitung</vt:lpstr>
      <vt:lpstr>'par. I, art. (1) - OFF. RIBASSO'!Druckbereich</vt:lpstr>
      <vt:lpstr>'par. I, art. (1) - OFF. VALUTA'!Druckbereich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Paternoster, Paride</dc:creator>
  <cp:lastModifiedBy>Paternoster, Paride</cp:lastModifiedBy>
  <cp:lastPrinted>2018-11-15T13:16:33Z</cp:lastPrinted>
  <dcterms:created xsi:type="dcterms:W3CDTF">2017-09-15T12:11:14Z</dcterms:created>
  <dcterms:modified xsi:type="dcterms:W3CDTF">2018-11-23T09:38:21Z</dcterms:modified>
</cp:coreProperties>
</file>