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G:\03.1_e-proc3_L1\4\4.2\4.2.33\4.2.33.1\"/>
    </mc:Choice>
  </mc:AlternateContent>
  <xr:revisionPtr revIDLastSave="0" documentId="10_ncr:100000_{BA551F44-B8DD-4B6E-B2C6-7517DD035F8F}" xr6:coauthVersionLast="31" xr6:coauthVersionMax="31" xr10:uidLastSave="{00000000-0000-0000-0000-000000000000}"/>
  <bookViews>
    <workbookView xWindow="0" yWindow="0" windowWidth="25200" windowHeight="11760" xr2:uid="{00000000-000D-0000-FFFF-FFFF00000000}"/>
  </bookViews>
  <sheets>
    <sheet name="par. II - QUALITA'-PREZZO" sheetId="1" r:id="rId1"/>
    <sheet name="Istruzioni - Anleitung" sheetId="2" r:id="rId2"/>
  </sheets>
  <definedNames>
    <definedName name="_xlnm._FilterDatabase" localSheetId="0" hidden="1">'par. II - QUALITA''-PREZZO'!$Q$21:$X$40</definedName>
    <definedName name="_xlnm.Print_Area" localSheetId="0">'par. II - QUALITA''-PREZZO'!$A$1:$AA$71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X32" i="1" l="1"/>
  <c r="X33" i="1"/>
  <c r="X34" i="1"/>
  <c r="X35" i="1"/>
  <c r="X36" i="1"/>
  <c r="X37" i="1"/>
  <c r="X38" i="1"/>
  <c r="X39" i="1"/>
  <c r="X40" i="1"/>
  <c r="W32" i="1"/>
  <c r="W33" i="1"/>
  <c r="W34" i="1"/>
  <c r="W35" i="1"/>
  <c r="W36" i="1"/>
  <c r="W37" i="1"/>
  <c r="W38" i="1"/>
  <c r="W39" i="1"/>
  <c r="W40" i="1"/>
  <c r="V32" i="1"/>
  <c r="V33" i="1"/>
  <c r="V34" i="1"/>
  <c r="V35" i="1"/>
  <c r="V36" i="1"/>
  <c r="V37" i="1"/>
  <c r="V38" i="1"/>
  <c r="V39" i="1"/>
  <c r="V40" i="1"/>
  <c r="I44" i="1" l="1"/>
  <c r="I63" i="1"/>
  <c r="I64" i="1"/>
  <c r="I65" i="1"/>
  <c r="I66" i="1"/>
  <c r="I67" i="1"/>
  <c r="I68" i="1"/>
  <c r="I69" i="1"/>
  <c r="I70" i="1"/>
  <c r="I71" i="1"/>
  <c r="M63" i="1"/>
  <c r="M64" i="1"/>
  <c r="M65" i="1"/>
  <c r="M66" i="1"/>
  <c r="M67" i="1"/>
  <c r="M68" i="1"/>
  <c r="M69" i="1"/>
  <c r="M70" i="1"/>
  <c r="M71" i="1"/>
  <c r="U22" i="1" l="1"/>
  <c r="G53" i="1" s="1"/>
  <c r="U23" i="1"/>
  <c r="G54" i="1" s="1"/>
  <c r="U24" i="1"/>
  <c r="G55" i="1" s="1"/>
  <c r="U25" i="1"/>
  <c r="G56" i="1" s="1"/>
  <c r="U26" i="1"/>
  <c r="G57" i="1" s="1"/>
  <c r="U27" i="1"/>
  <c r="G58" i="1" s="1"/>
  <c r="U28" i="1"/>
  <c r="G59" i="1" s="1"/>
  <c r="U29" i="1"/>
  <c r="G60" i="1" s="1"/>
  <c r="U30" i="1"/>
  <c r="G61" i="1" s="1"/>
  <c r="U31" i="1"/>
  <c r="G62" i="1" s="1"/>
  <c r="U32" i="1"/>
  <c r="G63" i="1" s="1"/>
  <c r="U33" i="1"/>
  <c r="G64" i="1" s="1"/>
  <c r="U34" i="1"/>
  <c r="G65" i="1" s="1"/>
  <c r="U35" i="1"/>
  <c r="G66" i="1" s="1"/>
  <c r="U36" i="1"/>
  <c r="G67" i="1" s="1"/>
  <c r="U37" i="1"/>
  <c r="G68" i="1" s="1"/>
  <c r="U38" i="1"/>
  <c r="G69" i="1" s="1"/>
  <c r="U39" i="1"/>
  <c r="G70" i="1" s="1"/>
  <c r="U40" i="1"/>
  <c r="G71" i="1" s="1"/>
  <c r="U21" i="1"/>
  <c r="G52" i="1" s="1"/>
  <c r="K63" i="1" l="1"/>
  <c r="K64" i="1"/>
  <c r="K65" i="1"/>
  <c r="K66" i="1"/>
  <c r="K67" i="1"/>
  <c r="K68" i="1"/>
  <c r="K69" i="1"/>
  <c r="K70" i="1"/>
  <c r="K71" i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1" i="1"/>
  <c r="N29" i="1" l="1"/>
  <c r="N30" i="1"/>
  <c r="N33" i="1"/>
  <c r="N25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21" i="1"/>
  <c r="N38" i="1" l="1"/>
  <c r="Q38" i="1" s="1"/>
  <c r="N22" i="1"/>
  <c r="S33" i="1"/>
  <c r="D64" i="1" s="1"/>
  <c r="Q33" i="1"/>
  <c r="N21" i="1"/>
  <c r="N26" i="1"/>
  <c r="N34" i="1"/>
  <c r="N40" i="1"/>
  <c r="N28" i="1"/>
  <c r="N24" i="1"/>
  <c r="N37" i="1"/>
  <c r="N39" i="1"/>
  <c r="N35" i="1"/>
  <c r="N31" i="1"/>
  <c r="N23" i="1"/>
  <c r="N32" i="1"/>
  <c r="N36" i="1"/>
  <c r="N27" i="1"/>
  <c r="D50" i="1"/>
  <c r="B5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S31" i="1" l="1"/>
  <c r="S38" i="1"/>
  <c r="D69" i="1" s="1"/>
  <c r="S29" i="1"/>
  <c r="Q30" i="1"/>
  <c r="S35" i="1"/>
  <c r="D66" i="1" s="1"/>
  <c r="Q35" i="1"/>
  <c r="S28" i="1"/>
  <c r="Q28" i="1"/>
  <c r="S32" i="1"/>
  <c r="D63" i="1" s="1"/>
  <c r="Q32" i="1"/>
  <c r="Q31" i="1"/>
  <c r="S39" i="1"/>
  <c r="D70" i="1" s="1"/>
  <c r="Q39" i="1"/>
  <c r="S24" i="1"/>
  <c r="Q24" i="1"/>
  <c r="S40" i="1"/>
  <c r="D71" i="1" s="1"/>
  <c r="Q40" i="1"/>
  <c r="Q25" i="1"/>
  <c r="S30" i="1"/>
  <c r="S27" i="1"/>
  <c r="Q27" i="1"/>
  <c r="S23" i="1"/>
  <c r="Q23" i="1"/>
  <c r="S37" i="1"/>
  <c r="D68" i="1" s="1"/>
  <c r="Q37" i="1"/>
  <c r="S34" i="1"/>
  <c r="D65" i="1" s="1"/>
  <c r="Q34" i="1"/>
  <c r="S21" i="1"/>
  <c r="Q21" i="1"/>
  <c r="S25" i="1"/>
  <c r="S22" i="1"/>
  <c r="Q22" i="1"/>
  <c r="S36" i="1"/>
  <c r="D67" i="1" s="1"/>
  <c r="Q36" i="1"/>
  <c r="Q29" i="1"/>
  <c r="S26" i="1"/>
  <c r="Q26" i="1"/>
  <c r="D57" i="1" l="1"/>
  <c r="X26" i="1"/>
  <c r="K57" i="1" s="1"/>
  <c r="W26" i="1"/>
  <c r="I57" i="1" s="1"/>
  <c r="V26" i="1"/>
  <c r="M57" i="1" s="1"/>
  <c r="X21" i="1"/>
  <c r="K52" i="1" s="1"/>
  <c r="W21" i="1"/>
  <c r="I52" i="1" s="1"/>
  <c r="V21" i="1"/>
  <c r="M52" i="1" s="1"/>
  <c r="D58" i="1"/>
  <c r="X27" i="1"/>
  <c r="K58" i="1" s="1"/>
  <c r="W27" i="1"/>
  <c r="I58" i="1" s="1"/>
  <c r="V27" i="1"/>
  <c r="M58" i="1" s="1"/>
  <c r="D61" i="1"/>
  <c r="X30" i="1"/>
  <c r="K61" i="1" s="1"/>
  <c r="W30" i="1"/>
  <c r="I61" i="1" s="1"/>
  <c r="V30" i="1"/>
  <c r="M61" i="1" s="1"/>
  <c r="D56" i="1"/>
  <c r="X25" i="1"/>
  <c r="K56" i="1" s="1"/>
  <c r="V25" i="1"/>
  <c r="M56" i="1" s="1"/>
  <c r="W25" i="1"/>
  <c r="I56" i="1" s="1"/>
  <c r="D55" i="1"/>
  <c r="X24" i="1"/>
  <c r="K55" i="1" s="1"/>
  <c r="W24" i="1"/>
  <c r="I55" i="1" s="1"/>
  <c r="V24" i="1"/>
  <c r="M55" i="1" s="1"/>
  <c r="D62" i="1"/>
  <c r="X31" i="1"/>
  <c r="K62" i="1" s="1"/>
  <c r="W31" i="1"/>
  <c r="I62" i="1" s="1"/>
  <c r="V31" i="1"/>
  <c r="M62" i="1" s="1"/>
  <c r="D59" i="1"/>
  <c r="X28" i="1"/>
  <c r="K59" i="1" s="1"/>
  <c r="W28" i="1"/>
  <c r="I59" i="1" s="1"/>
  <c r="V28" i="1"/>
  <c r="M59" i="1" s="1"/>
  <c r="D60" i="1"/>
  <c r="X29" i="1"/>
  <c r="K60" i="1" s="1"/>
  <c r="W29" i="1"/>
  <c r="I60" i="1" s="1"/>
  <c r="V29" i="1"/>
  <c r="M60" i="1" s="1"/>
  <c r="D53" i="1"/>
  <c r="X22" i="1"/>
  <c r="K53" i="1" s="1"/>
  <c r="W22" i="1"/>
  <c r="I53" i="1" s="1"/>
  <c r="V22" i="1"/>
  <c r="M53" i="1" s="1"/>
  <c r="D54" i="1"/>
  <c r="X23" i="1"/>
  <c r="K54" i="1" s="1"/>
  <c r="W23" i="1"/>
  <c r="I54" i="1" s="1"/>
  <c r="V23" i="1"/>
  <c r="M54" i="1" s="1"/>
  <c r="A52" i="1"/>
  <c r="Z21" i="1" l="1"/>
  <c r="AA21" i="1" s="1"/>
  <c r="K44" i="1" s="1"/>
  <c r="A53" i="1"/>
  <c r="P66" i="1" l="1"/>
  <c r="P69" i="1"/>
  <c r="P64" i="1"/>
  <c r="P71" i="1"/>
  <c r="P65" i="1"/>
  <c r="P68" i="1"/>
  <c r="P63" i="1"/>
  <c r="P67" i="1"/>
  <c r="P70" i="1"/>
  <c r="P59" i="1"/>
  <c r="P61" i="1"/>
  <c r="P53" i="1"/>
  <c r="P55" i="1"/>
  <c r="P54" i="1"/>
  <c r="P58" i="1"/>
  <c r="P56" i="1"/>
  <c r="P60" i="1"/>
  <c r="P52" i="1"/>
  <c r="P62" i="1"/>
  <c r="P57" i="1"/>
  <c r="B65" i="1"/>
  <c r="B67" i="1"/>
  <c r="B69" i="1"/>
  <c r="B70" i="1"/>
  <c r="B68" i="1"/>
  <c r="B63" i="1"/>
  <c r="B66" i="1"/>
  <c r="B64" i="1"/>
  <c r="B71" i="1"/>
  <c r="E16" i="1"/>
  <c r="A54" i="1"/>
  <c r="B52" i="1" l="1"/>
  <c r="B58" i="1"/>
  <c r="B61" i="1"/>
  <c r="B53" i="1"/>
  <c r="B57" i="1"/>
  <c r="B56" i="1"/>
  <c r="B59" i="1"/>
  <c r="B60" i="1"/>
  <c r="D52" i="1"/>
  <c r="B54" i="1"/>
  <c r="B62" i="1"/>
  <c r="B55" i="1"/>
  <c r="A55" i="1"/>
  <c r="A56" i="1" l="1"/>
  <c r="A57" i="1" l="1"/>
  <c r="A58" i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</calcChain>
</file>

<file path=xl/sharedStrings.xml><?xml version="1.0" encoding="utf-8"?>
<sst xmlns="http://schemas.openxmlformats.org/spreadsheetml/2006/main" count="70" uniqueCount="57">
  <si>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</si>
  <si>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</si>
  <si>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</si>
  <si>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</si>
  <si>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</si>
  <si>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</si>
  <si>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</si>
  <si>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</si>
  <si>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</si>
  <si>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</si>
  <si>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</si>
  <si>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Partecipante / 
Teilnehmer</t>
  </si>
  <si>
    <t>DITTA D SRL</t>
  </si>
  <si>
    <t>DITTA E SRL</t>
  </si>
  <si>
    <t>DITTA A SRL</t>
  </si>
  <si>
    <t>DITTA B SRL</t>
  </si>
  <si>
    <t>DITTA C SRL</t>
  </si>
  <si>
    <t>Pos.</t>
  </si>
  <si>
    <t>Importo a base di gara / 
Ausschreibebetrag</t>
  </si>
  <si>
    <t>Flusso di calcolo / Berechnungsfluss</t>
  </si>
  <si>
    <t>DITTA F SRL</t>
  </si>
  <si>
    <t>DITTA G SRL</t>
  </si>
  <si>
    <t>DITTA H SRL</t>
  </si>
  <si>
    <t>DITTA I SRL</t>
  </si>
  <si>
    <t>DITTA L SRL</t>
  </si>
  <si>
    <t>DITTA M SRL</t>
  </si>
  <si>
    <t>Helper</t>
  </si>
  <si>
    <t>Bezeichnung / denominazione</t>
  </si>
  <si>
    <t>CUP, CIG</t>
  </si>
  <si>
    <t>VERGABEVERFAHREN / 
GARA</t>
  </si>
  <si>
    <t>Operatore economico / 
Wirtschaftsteilnehmer</t>
  </si>
  <si>
    <t>n. offerte ammesse / 
zugelassene Angebote</t>
  </si>
  <si>
    <t>Calcola classifica / Berechnung-Rangliste</t>
  </si>
  <si>
    <t>Punteggio tecnico / Technische Punktezahl</t>
  </si>
  <si>
    <t>Punteggio economico / Punktezahl für den Preis</t>
  </si>
  <si>
    <t>Punteggio totale / Gesamtpunktezahl</t>
  </si>
  <si>
    <t>Punteggio massimo qualità /
Höchstpunktezahl für Qualität</t>
  </si>
  <si>
    <t>Punteggio massimo prezzo /
Höchstpunktezahl für Preis</t>
  </si>
  <si>
    <t>Punteggio totale  / 
Gesamt-punktezahl</t>
  </si>
  <si>
    <t>Soglia di anomalia calcolata / 
Berechnete Schwelle der ungewöhnlich niedrigen Angebote</t>
  </si>
  <si>
    <t>Calcolo dei 4/5 del delta /
Berechnung des 4/5 Anteils des Deltas</t>
  </si>
  <si>
    <t>Prezzo / Preis</t>
  </si>
  <si>
    <t>Qualità / Qualität</t>
  </si>
  <si>
    <t>Tutti i calcoli intermedi per la determinazione della soglia di anomalia sono effettuati con 15 cifre significative di precisione. La soglia di anomalia è quindi espressa fino alla X cifra decimale arrotondata all'unità superiore qualora la X cifra decimale sia pari o superiore a cinque.</t>
  </si>
  <si>
    <r>
      <t xml:space="preserve">Punteggio tecnico / Technische Punktezahl
</t>
    </r>
    <r>
      <rPr>
        <sz val="7"/>
        <color theme="1"/>
        <rFont val="Calibri"/>
        <family val="2"/>
        <scheme val="minor"/>
      </rPr>
      <t xml:space="preserve">(prima della riparametrizzazione / 
vor Parameterangelichung) </t>
    </r>
  </si>
  <si>
    <r>
      <t xml:space="preserve">Punteggio economico / Punktezahl für den Preis
</t>
    </r>
    <r>
      <rPr>
        <sz val="7"/>
        <color theme="1"/>
        <rFont val="Calibri"/>
        <family val="2"/>
        <scheme val="minor"/>
      </rPr>
      <t xml:space="preserve">(prima della riparametrizzazione / 
vor Parameterangelichung) </t>
    </r>
  </si>
  <si>
    <t>Individuazione del delta punteggio economico/
Ermittlungs des Deltas der Punktezahl für den Preis</t>
  </si>
  <si>
    <t>Numero decimali soglia anomalia /
Dezimalstellen  berechnete  Schwelle</t>
  </si>
  <si>
    <r>
      <t xml:space="preserve">Punteggio totale / Gesamtpunktezahl
</t>
    </r>
    <r>
      <rPr>
        <sz val="7"/>
        <color theme="1"/>
        <rFont val="Calibri"/>
        <family val="2"/>
        <scheme val="minor"/>
      </rPr>
      <t xml:space="preserve">(prima della riparametrizzazione / 
vor Parameterangelichung) </t>
    </r>
  </si>
  <si>
    <t>Segnalazione offerte anomale o soggette ad esclusione automatica / ungewöhnlich niedrige Angebote und automatischer Ausschluss</t>
  </si>
  <si>
    <t>CALCOLO ANOMALIA DELLE OFFERTE SECONDO LA “LINEA GUIDA CONCERNENTE LE FORMULE PER IL CALCOLO DELL’ANOMALIA DELLE OFFERTE ED ESCLUSIONE AUTOMATICA” ADOTTATA CON DELIBERAZIONE DELLA GIUNTA PROVINCIALE N. 1099 DEL 30/10/2018   /
BERECHNUNG DER UNGEWÖHNLICH NIEDRIGEN ANGEBOTE GEMÄSS BESCHLUSS DER LANDESREGIERUNG NR. 1099 VOM 30/10/2018 („ANWENDUNGSRICHTLINIE BETREFFEND DIE FORMELN FÜR DIE BERECHNUNG DER UNGEWÖHNLICH NIEDRIGEN ANGEBOTE SOWIE DES AUTOMATISCHEN AUSSCHLUSSES“)</t>
  </si>
  <si>
    <t>Par. II) CRITERIO DELL’OFFERTA ECONOMICAMENTE PIÚ VANTAGGIOSA AL MGLIOR RAPPORTO QUALITÀ-PREZZO   /   Abs. 2) KRITERIUM DES WIRTSCHAFTLICH GÜNSTIGSTEN ANGEBOTS AUFGRUND DES KRITERIUMS DER QUALITÄT UND DES PREISES</t>
  </si>
  <si>
    <t>Alle Zwischenberechnungen zur Festlegung der Anomalieschwelle werden mit einer 15-stelligen Genauigkeit berechnet. Die Anomalieschwelle wird daher mit bis zu X Dezimalstellen, aufgerundet auf die höhere Einheit, falls die X Dezimalstelle gleich oder höher als fünf ist, angegeben.</t>
  </si>
  <si>
    <t>Istruzioni   /   Anleitung</t>
  </si>
  <si>
    <t>1) Completare le celle con sfondo "giallo" e "blu"   /   Die Zellen mit Hintergrund "gelb" und "blau" ergänzen;</t>
  </si>
  <si>
    <t>Importo offerto al netto degli oneri di sicurezza / Angebotener Betrag 
ohne Sichereitskosten
(Euro)</t>
  </si>
  <si>
    <t>ESITO VERIFICA / ERGEBNIS DER ÜBERPRÜFUNG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</si>
</sst>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0000%"/>
    <numFmt numFmtId="165" formatCode="0.00000000000000000%"/>
    <numFmt numFmtId="166" formatCode="#,##0.00\ &quot;€&quot;"/>
    <numFmt numFmtId="167" formatCode="#,##0_ ;\-#,##0\ "/>
    <numFmt numFmtId="168" formatCode="0.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6" fillId="0" borderId="0" xfId="0" applyFont="1" applyAlignment="1">
      <alignment horizontal="left" wrapText="1"/>
    </xf>
    <xf numFmtId="10" fontId="6" fillId="0" borderId="0" xfId="0" applyNumberFormat="1" applyFont="1" applyBorder="1"/>
    <xf numFmtId="0" fontId="6" fillId="0" borderId="0" xfId="0" applyFont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>
      <alignment vertical="center"/>
    </xf>
    <xf numFmtId="165" fontId="7" fillId="0" borderId="0" xfId="0" applyNumberFormat="1" applyFont="1" applyFill="1" applyBorder="1"/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164" fontId="6" fillId="0" borderId="14" xfId="0" applyNumberFormat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0" fontId="4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wrapText="1"/>
    </xf>
    <xf numFmtId="164" fontId="6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0" fontId="6" fillId="3" borderId="4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49" fontId="0" fillId="5" borderId="18" xfId="0" applyNumberFormat="1" applyFill="1" applyBorder="1" applyAlignment="1" applyProtection="1">
      <alignment vertical="top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Fill="1"/>
    <xf numFmtId="165" fontId="3" fillId="0" borderId="0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vertical="top" wrapText="1"/>
    </xf>
    <xf numFmtId="0" fontId="6" fillId="0" borderId="0" xfId="0" applyFont="1" applyBorder="1" applyAlignment="1" applyProtection="1">
      <alignment vertical="top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2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 applyBorder="1"/>
    <xf numFmtId="168" fontId="6" fillId="3" borderId="2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0" borderId="0" xfId="0" applyFill="1" applyBorder="1"/>
    <xf numFmtId="165" fontId="3" fillId="0" borderId="0" xfId="0" applyNumberFormat="1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9" fillId="0" borderId="0" xfId="0" applyFont="1"/>
    <xf numFmtId="2" fontId="7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2" fontId="0" fillId="0" borderId="0" xfId="0" applyNumberFormat="1"/>
    <xf numFmtId="4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7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23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Alignment="1" applyProtection="1">
      <alignment horizontal="right"/>
      <protection locked="0"/>
    </xf>
    <xf numFmtId="44" fontId="7" fillId="2" borderId="1" xfId="0" applyNumberFormat="1" applyFont="1" applyFill="1" applyBorder="1" applyAlignment="1" applyProtection="1">
      <alignment horizontal="left" wrapText="1"/>
      <protection locked="0"/>
    </xf>
    <xf numFmtId="2" fontId="7" fillId="2" borderId="1" xfId="0" applyNumberFormat="1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49" fontId="1" fillId="0" borderId="0" xfId="0" applyNumberFormat="1" applyFont="1" applyFill="1" applyBorder="1" applyAlignment="1" applyProtection="1">
      <alignment vertical="top"/>
      <protection locked="0"/>
    </xf>
    <xf numFmtId="49" fontId="1" fillId="5" borderId="1" xfId="0" applyNumberFormat="1" applyFont="1" applyFill="1" applyBorder="1" applyAlignment="1" applyProtection="1">
      <alignment vertical="top"/>
      <protection locked="0"/>
    </xf>
    <xf numFmtId="167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6" fontId="6" fillId="3" borderId="22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0" xfId="0" applyFont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49" fontId="7" fillId="2" borderId="6" xfId="0" applyNumberFormat="1" applyFont="1" applyFill="1" applyBorder="1" applyAlignment="1" applyProtection="1">
      <alignment horizontal="center"/>
      <protection locked="0"/>
    </xf>
    <xf numFmtId="49" fontId="7" fillId="2" borderId="7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 applyProtection="1">
      <alignment horizontal="left" vertical="top"/>
      <protection locked="0"/>
    </xf>
    <xf numFmtId="49" fontId="1" fillId="5" borderId="23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/>
    </xf>
    <xf numFmtId="164" fontId="7" fillId="4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3" borderId="1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8" fontId="4" fillId="4" borderId="5" xfId="0" applyNumberFormat="1" applyFont="1" applyFill="1" applyBorder="1" applyAlignment="1">
      <alignment horizontal="center" vertical="center" wrapText="1"/>
    </xf>
    <xf numFmtId="168" fontId="4" fillId="4" borderId="3" xfId="0" applyNumberFormat="1" applyFont="1" applyFill="1" applyBorder="1" applyAlignment="1">
      <alignment horizontal="center" vertical="center" wrapText="1"/>
    </xf>
    <xf numFmtId="165" fontId="4" fillId="4" borderId="13" xfId="0" applyNumberFormat="1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left" vertical="center" wrapText="1"/>
    </xf>
    <xf numFmtId="165" fontId="4" fillId="4" borderId="16" xfId="0" applyNumberFormat="1" applyFont="1" applyFill="1" applyBorder="1" applyAlignment="1">
      <alignment horizontal="left" vertical="center" wrapText="1"/>
    </xf>
    <xf numFmtId="165" fontId="4" fillId="4" borderId="11" xfId="0" applyNumberFormat="1" applyFont="1" applyFill="1" applyBorder="1" applyAlignment="1">
      <alignment horizontal="left" vertical="center" wrapText="1"/>
    </xf>
    <xf numFmtId="165" fontId="4" fillId="4" borderId="12" xfId="0" applyNumberFormat="1" applyFont="1" applyFill="1" applyBorder="1" applyAlignment="1">
      <alignment horizontal="left" vertical="center" wrapText="1"/>
    </xf>
    <xf numFmtId="165" fontId="4" fillId="4" borderId="1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2"/>
  <sheetViews>
    <sheetView tabSelected="1" view="pageBreakPreview" zoomScaleNormal="100" zoomScaleSheetLayoutView="100" workbookViewId="0">
      <selection activeCell="G13" sqref="G13"/>
    </sheetView>
  </sheetViews>
  <sheetFormatPr baseColWidth="10" defaultRowHeight="15" x14ac:dyDescent="0.25"/>
  <cols>
    <col min="1" max="1" width="4.28515625" customWidth="1"/>
    <col min="2" max="2" width="7.85546875" customWidth="1"/>
    <col min="3" max="3" width="7" hidden="1" customWidth="1"/>
    <col min="4" max="4" width="18.28515625" customWidth="1"/>
    <col min="5" max="5" width="18.85546875" customWidth="1"/>
    <col min="6" max="6" width="24.28515625" hidden="1" customWidth="1"/>
    <col min="7" max="7" width="22.85546875" customWidth="1"/>
    <col min="8" max="8" width="19.7109375" hidden="1" customWidth="1"/>
    <col min="9" max="9" width="17.28515625" customWidth="1"/>
    <col min="10" max="10" width="18" hidden="1" customWidth="1"/>
    <col min="11" max="11" width="16.85546875" customWidth="1"/>
    <col min="12" max="12" width="15.7109375" hidden="1" customWidth="1"/>
    <col min="13" max="13" width="15.7109375" customWidth="1"/>
    <col min="14" max="14" width="15.7109375" hidden="1" customWidth="1"/>
    <col min="15" max="15" width="0.5703125" customWidth="1"/>
    <col min="16" max="16" width="4.28515625" customWidth="1"/>
    <col min="17" max="17" width="11.85546875" customWidth="1"/>
    <col min="18" max="18" width="0.42578125" customWidth="1"/>
    <col min="19" max="19" width="13.85546875" customWidth="1"/>
    <col min="20" max="21" width="22.5703125" customWidth="1"/>
    <col min="22" max="22" width="13" customWidth="1"/>
    <col min="23" max="23" width="10.7109375" customWidth="1"/>
    <col min="24" max="24" width="10.85546875" customWidth="1"/>
    <col min="25" max="25" width="0.42578125" customWidth="1"/>
    <col min="26" max="26" width="18.42578125" customWidth="1"/>
    <col min="27" max="27" width="17.140625" customWidth="1"/>
  </cols>
  <sheetData>
    <row r="1" spans="1:28" s="1" customFormat="1" ht="51" customHeight="1" x14ac:dyDescent="0.25">
      <c r="A1" s="146" t="s">
        <v>50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8" s="1" customFormat="1" ht="5.25" customHeight="1" x14ac:dyDescent="0.25">
      <c r="B2" s="3"/>
      <c r="C2" s="3"/>
      <c r="D2" s="3"/>
      <c r="E2" s="3"/>
      <c r="F2" s="3"/>
      <c r="G2" s="3"/>
      <c r="H2" s="3"/>
      <c r="J2" s="3"/>
    </row>
    <row r="3" spans="1:28" s="1" customFormat="1" ht="15" customHeight="1" x14ac:dyDescent="0.25">
      <c r="A3" s="124" t="s">
        <v>51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</row>
    <row r="4" spans="1:28" s="1" customFormat="1" ht="3" customHeight="1" x14ac:dyDescent="0.25">
      <c r="A4" s="36"/>
      <c r="B4" s="36"/>
      <c r="C4" s="36"/>
      <c r="D4" s="36"/>
      <c r="E4" s="36"/>
      <c r="F4" s="36"/>
      <c r="G4" s="36"/>
      <c r="H4" s="68"/>
      <c r="I4" s="36"/>
      <c r="J4" s="68"/>
      <c r="K4" s="61"/>
      <c r="L4" s="36"/>
      <c r="M4" s="68"/>
      <c r="N4" s="68"/>
      <c r="O4" s="36"/>
      <c r="P4" s="36"/>
      <c r="Q4" s="36"/>
      <c r="R4" s="51"/>
      <c r="S4" s="51"/>
      <c r="T4" s="36"/>
      <c r="U4" s="77"/>
      <c r="V4" s="36"/>
      <c r="W4" s="68"/>
      <c r="X4" s="68"/>
      <c r="Y4" s="36"/>
      <c r="Z4" s="36"/>
      <c r="AA4" s="46"/>
    </row>
    <row r="5" spans="1:28" s="1" customFormat="1" ht="13.5" customHeight="1" x14ac:dyDescent="0.25">
      <c r="A5" s="147" t="s">
        <v>43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6" spans="1:28" s="1" customFormat="1" ht="12" customHeight="1" x14ac:dyDescent="0.25">
      <c r="A6" s="147" t="s">
        <v>52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</row>
    <row r="7" spans="1:28" s="1" customFormat="1" ht="14.25" customHeight="1" x14ac:dyDescent="0.25">
      <c r="A7" s="52"/>
      <c r="B7" s="52"/>
      <c r="C7" s="52"/>
      <c r="D7" s="52"/>
      <c r="E7" s="52"/>
      <c r="F7" s="52"/>
      <c r="G7" s="52"/>
      <c r="H7" s="65"/>
      <c r="I7" s="52"/>
      <c r="J7" s="65"/>
      <c r="K7" s="62"/>
      <c r="L7" s="52"/>
      <c r="M7" s="65"/>
      <c r="N7" s="65"/>
      <c r="O7" s="52"/>
      <c r="P7" s="52"/>
      <c r="Q7" s="52"/>
      <c r="R7" s="52"/>
      <c r="S7" s="52"/>
      <c r="T7" s="52"/>
      <c r="U7" s="74"/>
      <c r="V7" s="52"/>
      <c r="W7" s="65"/>
      <c r="X7" s="65"/>
      <c r="Y7" s="52"/>
      <c r="Z7" s="52"/>
      <c r="AA7" s="52"/>
    </row>
    <row r="8" spans="1:28" s="1" customFormat="1" ht="13.5" customHeight="1" x14ac:dyDescent="0.25">
      <c r="B8" s="4"/>
      <c r="C8" s="21"/>
      <c r="D8" s="4"/>
      <c r="E8" s="16"/>
      <c r="F8" s="21"/>
      <c r="G8" s="4"/>
      <c r="H8" s="65"/>
      <c r="I8" s="4"/>
      <c r="J8" s="65"/>
      <c r="K8" s="62"/>
      <c r="L8" s="19"/>
      <c r="M8" s="65"/>
      <c r="N8" s="65"/>
      <c r="O8" s="4"/>
      <c r="P8" s="4"/>
      <c r="Q8" s="4"/>
      <c r="R8" s="52"/>
      <c r="S8" s="52"/>
      <c r="T8" s="4"/>
      <c r="U8" s="74"/>
      <c r="V8" s="4"/>
      <c r="W8" s="65"/>
      <c r="X8" s="65"/>
      <c r="Y8" s="4"/>
      <c r="Z8" s="21"/>
      <c r="AA8" s="47"/>
    </row>
    <row r="9" spans="1:28" s="1" customFormat="1" ht="18" customHeight="1" x14ac:dyDescent="0.25">
      <c r="A9" s="127" t="s">
        <v>29</v>
      </c>
      <c r="B9" s="127"/>
      <c r="C9" s="127"/>
      <c r="D9" s="128"/>
      <c r="E9" s="136" t="s">
        <v>27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38"/>
    </row>
    <row r="10" spans="1:28" s="1" customFormat="1" ht="17.25" customHeight="1" x14ac:dyDescent="0.25">
      <c r="A10" s="127"/>
      <c r="B10" s="127"/>
      <c r="C10" s="127"/>
      <c r="D10" s="128"/>
      <c r="E10" s="136" t="s">
        <v>28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38"/>
    </row>
    <row r="11" spans="1:28" s="1" customFormat="1" ht="18" customHeight="1" x14ac:dyDescent="0.25">
      <c r="B11" s="35"/>
      <c r="C11" s="35"/>
      <c r="D11" s="35"/>
      <c r="E11" s="35"/>
      <c r="F11" s="35"/>
      <c r="G11" s="35"/>
      <c r="H11" s="65"/>
      <c r="I11" s="35"/>
      <c r="J11" s="65"/>
      <c r="K11" s="62"/>
      <c r="L11" s="35"/>
      <c r="M11" s="65"/>
      <c r="N11" s="65"/>
      <c r="O11" s="35"/>
      <c r="P11" s="35"/>
      <c r="Q11" s="35"/>
      <c r="R11" s="52"/>
      <c r="S11" s="52"/>
      <c r="T11" s="35"/>
      <c r="U11" s="74"/>
      <c r="V11" s="35"/>
      <c r="W11" s="65"/>
      <c r="X11" s="65"/>
      <c r="Y11" s="35"/>
      <c r="Z11" s="35"/>
      <c r="AA11" s="47"/>
    </row>
    <row r="12" spans="1:28" s="1" customFormat="1" ht="27.75" customHeight="1" x14ac:dyDescent="0.25">
      <c r="A12" s="114" t="s">
        <v>18</v>
      </c>
      <c r="B12" s="114"/>
      <c r="C12" s="114"/>
      <c r="D12" s="115"/>
      <c r="E12" s="99">
        <v>1570000</v>
      </c>
      <c r="F12" s="26"/>
      <c r="H12" s="26"/>
      <c r="I12" s="4"/>
      <c r="J12" s="26"/>
      <c r="K12" s="62"/>
      <c r="L12" s="19"/>
      <c r="M12" s="65"/>
      <c r="N12" s="65"/>
      <c r="O12" s="4"/>
      <c r="P12" s="4"/>
      <c r="Q12" s="4"/>
      <c r="R12" s="52"/>
      <c r="S12" s="52"/>
      <c r="T12" s="4"/>
      <c r="U12" s="74"/>
      <c r="V12" s="4"/>
      <c r="W12" s="65"/>
      <c r="X12" s="65"/>
      <c r="Y12" s="4"/>
      <c r="Z12" s="21"/>
      <c r="AA12" s="47"/>
    </row>
    <row r="13" spans="1:28" s="1" customFormat="1" ht="27.75" customHeight="1" x14ac:dyDescent="0.25">
      <c r="A13" s="114" t="s">
        <v>36</v>
      </c>
      <c r="B13" s="114"/>
      <c r="C13" s="114"/>
      <c r="D13" s="115"/>
      <c r="E13" s="100">
        <v>80</v>
      </c>
      <c r="F13" s="80"/>
      <c r="G13" s="80"/>
      <c r="H13" s="80"/>
      <c r="I13" s="2"/>
      <c r="J13" s="81"/>
      <c r="K13" s="97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1:28" s="1" customFormat="1" ht="27.75" customHeight="1" x14ac:dyDescent="0.25">
      <c r="A14" s="114" t="s">
        <v>37</v>
      </c>
      <c r="B14" s="114"/>
      <c r="C14" s="114"/>
      <c r="D14" s="115"/>
      <c r="E14" s="100">
        <v>20</v>
      </c>
      <c r="F14" s="80"/>
      <c r="G14" s="80"/>
      <c r="H14" s="80"/>
      <c r="I14" s="82"/>
      <c r="J14" s="81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1:28" s="1" customFormat="1" ht="29.25" customHeight="1" x14ac:dyDescent="0.25">
      <c r="A15" s="114" t="s">
        <v>47</v>
      </c>
      <c r="B15" s="114"/>
      <c r="C15" s="114"/>
      <c r="D15" s="115"/>
      <c r="E15" s="101">
        <v>2</v>
      </c>
      <c r="F15" s="27"/>
      <c r="H15" s="27"/>
      <c r="I15" s="83"/>
      <c r="J15" s="27"/>
      <c r="K15" s="62"/>
      <c r="L15" s="19"/>
      <c r="M15" s="65"/>
      <c r="N15" s="65"/>
      <c r="O15" s="4"/>
      <c r="P15" s="4"/>
      <c r="Q15" s="22"/>
      <c r="R15" s="22"/>
      <c r="S15" s="22"/>
      <c r="T15" s="4"/>
      <c r="U15" s="74"/>
      <c r="V15" s="4"/>
      <c r="W15" s="65"/>
      <c r="X15" s="65"/>
      <c r="Y15" s="4"/>
      <c r="Z15" s="21"/>
      <c r="AA15" s="47"/>
    </row>
    <row r="16" spans="1:28" s="1" customFormat="1" ht="26.25" customHeight="1" x14ac:dyDescent="0.25">
      <c r="A16" s="114" t="s">
        <v>31</v>
      </c>
      <c r="B16" s="114"/>
      <c r="C16" s="114"/>
      <c r="D16" s="115"/>
      <c r="E16" s="57">
        <f>COUNTA(I21:I40)</f>
        <v>11</v>
      </c>
      <c r="F16" s="26"/>
      <c r="H16" s="26"/>
      <c r="I16" s="52"/>
      <c r="J16" s="26"/>
      <c r="K16" s="62"/>
      <c r="L16" s="52"/>
      <c r="M16" s="65"/>
      <c r="N16" s="65"/>
      <c r="O16" s="52"/>
      <c r="P16" s="52"/>
      <c r="Q16" s="52"/>
      <c r="R16" s="52"/>
      <c r="S16" s="52"/>
      <c r="T16" s="52"/>
      <c r="U16" s="74"/>
      <c r="V16" s="52"/>
      <c r="W16" s="65"/>
      <c r="X16" s="65"/>
      <c r="Y16" s="52"/>
      <c r="Z16" s="52"/>
      <c r="AA16" s="52"/>
    </row>
    <row r="17" spans="1:27" ht="14.25" customHeight="1" x14ac:dyDescent="0.25">
      <c r="O17" s="55"/>
      <c r="P17" s="142" t="s">
        <v>19</v>
      </c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3"/>
    </row>
    <row r="18" spans="1:27" ht="23.25" customHeight="1" x14ac:dyDescent="0.25">
      <c r="A18" s="154" t="s">
        <v>11</v>
      </c>
      <c r="B18" s="155"/>
      <c r="C18" s="135" t="s">
        <v>26</v>
      </c>
      <c r="D18" s="131" t="s">
        <v>30</v>
      </c>
      <c r="E18" s="132"/>
      <c r="F18" s="135" t="s">
        <v>26</v>
      </c>
      <c r="G18" s="122" t="s">
        <v>55</v>
      </c>
      <c r="H18" s="135" t="s">
        <v>26</v>
      </c>
      <c r="I18" s="116" t="s">
        <v>44</v>
      </c>
      <c r="J18" s="135" t="s">
        <v>26</v>
      </c>
      <c r="K18" s="122" t="s">
        <v>45</v>
      </c>
      <c r="L18" s="135" t="s">
        <v>26</v>
      </c>
      <c r="M18" s="156" t="s">
        <v>35</v>
      </c>
      <c r="N18" s="135" t="s">
        <v>26</v>
      </c>
      <c r="O18" s="6"/>
      <c r="P18" s="139" t="s">
        <v>32</v>
      </c>
      <c r="Q18" s="140"/>
      <c r="R18" s="140"/>
      <c r="S18" s="140"/>
      <c r="T18" s="140"/>
      <c r="U18" s="140"/>
      <c r="V18" s="140"/>
      <c r="W18" s="140"/>
      <c r="X18" s="141"/>
      <c r="Y18" s="9"/>
      <c r="Z18" s="125" t="s">
        <v>46</v>
      </c>
      <c r="AA18" s="129" t="s">
        <v>40</v>
      </c>
    </row>
    <row r="19" spans="1:27" ht="59.25" customHeight="1" x14ac:dyDescent="0.25">
      <c r="A19" s="154"/>
      <c r="B19" s="155"/>
      <c r="C19" s="135"/>
      <c r="D19" s="133"/>
      <c r="E19" s="134"/>
      <c r="F19" s="135"/>
      <c r="G19" s="123"/>
      <c r="H19" s="135"/>
      <c r="I19" s="117"/>
      <c r="J19" s="135"/>
      <c r="K19" s="123"/>
      <c r="L19" s="135"/>
      <c r="M19" s="157"/>
      <c r="N19" s="135"/>
      <c r="O19" s="6"/>
      <c r="P19" s="12" t="s">
        <v>17</v>
      </c>
      <c r="Q19" s="13" t="s">
        <v>11</v>
      </c>
      <c r="R19" s="54"/>
      <c r="S19" s="166" t="s">
        <v>30</v>
      </c>
      <c r="T19" s="167"/>
      <c r="U19" s="78" t="s">
        <v>55</v>
      </c>
      <c r="V19" s="37" t="s">
        <v>38</v>
      </c>
      <c r="W19" s="78" t="s">
        <v>33</v>
      </c>
      <c r="X19" s="70" t="s">
        <v>34</v>
      </c>
      <c r="Y19" s="6"/>
      <c r="Z19" s="126"/>
      <c r="AA19" s="130"/>
    </row>
    <row r="20" spans="1:27" ht="15" hidden="1" customHeight="1" x14ac:dyDescent="0.25">
      <c r="A20" s="42"/>
      <c r="B20" s="43"/>
      <c r="C20" s="48"/>
      <c r="D20" s="39"/>
      <c r="E20" s="40"/>
      <c r="F20" s="41"/>
      <c r="G20" s="45"/>
      <c r="H20" s="67"/>
      <c r="I20" s="60"/>
      <c r="J20" s="67"/>
      <c r="K20" s="60"/>
      <c r="L20" s="41"/>
      <c r="M20" s="72"/>
      <c r="N20" s="67"/>
      <c r="O20" s="6"/>
      <c r="P20" s="49"/>
      <c r="Q20" s="44"/>
      <c r="R20" s="53"/>
      <c r="S20" s="53"/>
      <c r="T20" s="49"/>
      <c r="U20" s="49"/>
      <c r="V20" s="44"/>
      <c r="W20" s="69"/>
      <c r="X20" s="69"/>
      <c r="Y20" s="6"/>
      <c r="Z20" s="50"/>
      <c r="AA20" s="69"/>
    </row>
    <row r="21" spans="1:27" ht="15" customHeight="1" x14ac:dyDescent="0.25">
      <c r="A21" s="120" t="s">
        <v>0</v>
      </c>
      <c r="B21" s="121"/>
      <c r="C21" s="102" t="str">
        <f>A21</f>
        <v>A</v>
      </c>
      <c r="D21" s="118" t="s">
        <v>14</v>
      </c>
      <c r="E21" s="119"/>
      <c r="F21" s="103" t="str">
        <f>D21</f>
        <v>DITTA A SRL</v>
      </c>
      <c r="G21" s="104">
        <v>1560000</v>
      </c>
      <c r="H21" s="103">
        <f>IF(G21&lt;&gt;"",G21-ROW()/1000000,"/")</f>
        <v>1559999.9999790001</v>
      </c>
      <c r="I21" s="105">
        <v>60</v>
      </c>
      <c r="J21" s="103">
        <f>IF(I21&lt;&gt;"",I21-ROW()/1000000,"/")</f>
        <v>59.999979000000003</v>
      </c>
      <c r="K21" s="105">
        <v>20</v>
      </c>
      <c r="L21" s="20">
        <f>IF(K21&lt;&gt;"",K21-ROW()/1000000,"/")</f>
        <v>19.999979</v>
      </c>
      <c r="M21" s="73">
        <f>IF(AND(I21&lt;&gt;"",K21&lt;&gt;""),I21+K21,"")</f>
        <v>80</v>
      </c>
      <c r="N21" s="20">
        <f t="shared" ref="N21:N40" si="0">IF(M21&lt;&gt;"",M21-ROW()/1000000,"/")</f>
        <v>79.999978999999996</v>
      </c>
      <c r="O21" s="5"/>
      <c r="P21" s="11">
        <v>1</v>
      </c>
      <c r="Q21" s="23" t="str">
        <f t="shared" ref="Q21:Q40" si="1">IF(N21="/","/",INDEX($C$21:$C$40,MATCH(LARGE($N$21:$N$40,P21),$N$21:$N$40,0)))</f>
        <v>D</v>
      </c>
      <c r="R21" s="23"/>
      <c r="S21" s="142" t="str">
        <f t="shared" ref="S21:S40" si="2">IF(N21="/","/",INDEX($F$21:$F$40,MATCH(LARGE($N$21:$N$40,P21),$N$21:$N$40,0)))</f>
        <v>DITTA D SRL</v>
      </c>
      <c r="T21" s="143"/>
      <c r="U21" s="111">
        <f t="shared" ref="U21:U40" si="3">IF(G21&lt;&gt;"",LARGE($G$21:$G$40,P21),"/")</f>
        <v>1560024</v>
      </c>
      <c r="V21" s="79">
        <f>IF(D21&lt;&gt;"",VLOOKUP(S21,$D$21:$N$40,10,FALSE),"/")</f>
        <v>86</v>
      </c>
      <c r="W21" s="79">
        <f>IF(D21&lt;&gt;"",VLOOKUP(S21,$D$21:$N$40,6,FALSE),"/")</f>
        <v>71</v>
      </c>
      <c r="X21" s="79">
        <f>IF(D21&lt;&gt;"",VLOOKUP(S21,$D$21:$N$40,8,FALSE),"/")</f>
        <v>15</v>
      </c>
      <c r="Y21" s="6"/>
      <c r="Z21" s="87">
        <f>MAX($X$21:$X$40)-MIN($X$21:$X$40)</f>
        <v>6</v>
      </c>
      <c r="AA21" s="87">
        <f>Z21*(4/5)</f>
        <v>4.8000000000000007</v>
      </c>
    </row>
    <row r="22" spans="1:27" ht="15" customHeight="1" x14ac:dyDescent="0.25">
      <c r="A22" s="120" t="s">
        <v>1</v>
      </c>
      <c r="B22" s="121"/>
      <c r="C22" s="102" t="str">
        <f t="shared" ref="C22:C40" si="4">A22</f>
        <v>B</v>
      </c>
      <c r="D22" s="118" t="s">
        <v>15</v>
      </c>
      <c r="E22" s="119"/>
      <c r="F22" s="103" t="str">
        <f t="shared" ref="F22:F40" si="5">D22</f>
        <v>DITTA B SRL</v>
      </c>
      <c r="G22" s="104">
        <v>1470000</v>
      </c>
      <c r="H22" s="103">
        <f t="shared" ref="H22:H40" si="6">IF(G22&lt;&gt;"",G22-ROW()/1000000,"/")</f>
        <v>1469999.9999780001</v>
      </c>
      <c r="I22" s="105">
        <v>61</v>
      </c>
      <c r="J22" s="103">
        <f t="shared" ref="J22:J40" si="7">IF(I22&lt;&gt;"",I22-ROW()/1000000,"/")</f>
        <v>60.999977999999999</v>
      </c>
      <c r="K22" s="105">
        <v>17</v>
      </c>
      <c r="L22" s="20">
        <f t="shared" ref="L22:L40" si="8">IF(K22&lt;&gt;"",K22-ROW()/1000000,"/")</f>
        <v>16.999977999999999</v>
      </c>
      <c r="M22" s="73">
        <f t="shared" ref="M22:M40" si="9">IF(AND(I22&lt;&gt;"",K22&lt;&gt;""),I22+K22,"")</f>
        <v>78</v>
      </c>
      <c r="N22" s="20">
        <f t="shared" si="0"/>
        <v>77.999977999999999</v>
      </c>
      <c r="O22" s="5"/>
      <c r="P22" s="11">
        <v>2</v>
      </c>
      <c r="Q22" s="23" t="str">
        <f t="shared" si="1"/>
        <v>F</v>
      </c>
      <c r="R22" s="23"/>
      <c r="S22" s="142" t="str">
        <f t="shared" si="2"/>
        <v>DITTA F SRL</v>
      </c>
      <c r="T22" s="143"/>
      <c r="U22" s="111">
        <f t="shared" si="3"/>
        <v>1560000</v>
      </c>
      <c r="V22" s="79">
        <f t="shared" ref="V22:V40" si="10">IF(D22&lt;&gt;"",VLOOKUP(S22,$D$21:$N$40,10,FALSE),"/")</f>
        <v>83</v>
      </c>
      <c r="W22" s="79">
        <f t="shared" ref="W22:W40" si="11">IF(D22&lt;&gt;"",VLOOKUP(S22,$D$21:$N$40,6,FALSE),"/")</f>
        <v>63</v>
      </c>
      <c r="X22" s="79">
        <f t="shared" ref="X22:X40" si="12">IF(D22&lt;&gt;"",VLOOKUP(S22,$D$21:$N$40,8,FALSE),"/")</f>
        <v>20</v>
      </c>
      <c r="Y22" s="6"/>
      <c r="Z22" s="84"/>
      <c r="AA22" s="15"/>
    </row>
    <row r="23" spans="1:27" ht="15" customHeight="1" x14ac:dyDescent="0.25">
      <c r="A23" s="120" t="s">
        <v>2</v>
      </c>
      <c r="B23" s="121"/>
      <c r="C23" s="102" t="str">
        <f t="shared" si="4"/>
        <v>C</v>
      </c>
      <c r="D23" s="118" t="s">
        <v>16</v>
      </c>
      <c r="E23" s="119"/>
      <c r="F23" s="103" t="str">
        <f t="shared" si="5"/>
        <v>DITTA C SRL</v>
      </c>
      <c r="G23" s="104">
        <v>1400000</v>
      </c>
      <c r="H23" s="103">
        <f t="shared" si="6"/>
        <v>1399999.9999770001</v>
      </c>
      <c r="I23" s="105">
        <v>52</v>
      </c>
      <c r="J23" s="103">
        <f t="shared" si="7"/>
        <v>51.999977000000001</v>
      </c>
      <c r="K23" s="105">
        <v>14</v>
      </c>
      <c r="L23" s="20">
        <f t="shared" si="8"/>
        <v>13.999976999999999</v>
      </c>
      <c r="M23" s="73">
        <f t="shared" si="9"/>
        <v>66</v>
      </c>
      <c r="N23" s="20">
        <f t="shared" si="0"/>
        <v>65.999977000000001</v>
      </c>
      <c r="O23" s="5"/>
      <c r="P23" s="11">
        <v>3</v>
      </c>
      <c r="Q23" s="23" t="str">
        <f t="shared" si="1"/>
        <v>E</v>
      </c>
      <c r="R23" s="23"/>
      <c r="S23" s="142" t="str">
        <f t="shared" si="2"/>
        <v>DITTA E SRL</v>
      </c>
      <c r="T23" s="143"/>
      <c r="U23" s="111">
        <f t="shared" si="3"/>
        <v>1560000</v>
      </c>
      <c r="V23" s="79">
        <f t="shared" si="10"/>
        <v>81</v>
      </c>
      <c r="W23" s="79">
        <f t="shared" si="11"/>
        <v>63</v>
      </c>
      <c r="X23" s="79">
        <f t="shared" si="12"/>
        <v>18</v>
      </c>
      <c r="Y23" s="6"/>
      <c r="Z23" s="84"/>
      <c r="AA23" s="85"/>
    </row>
    <row r="24" spans="1:27" ht="15" customHeight="1" x14ac:dyDescent="0.25">
      <c r="A24" s="120" t="s">
        <v>3</v>
      </c>
      <c r="B24" s="121"/>
      <c r="C24" s="102" t="str">
        <f t="shared" si="4"/>
        <v>D</v>
      </c>
      <c r="D24" s="118" t="s">
        <v>12</v>
      </c>
      <c r="E24" s="119"/>
      <c r="F24" s="103" t="str">
        <f t="shared" si="5"/>
        <v>DITTA D SRL</v>
      </c>
      <c r="G24" s="104">
        <v>1320000</v>
      </c>
      <c r="H24" s="103">
        <f t="shared" si="6"/>
        <v>1319999.9999760001</v>
      </c>
      <c r="I24" s="105">
        <v>71</v>
      </c>
      <c r="J24" s="103">
        <f t="shared" si="7"/>
        <v>70.999976000000004</v>
      </c>
      <c r="K24" s="105">
        <v>15</v>
      </c>
      <c r="L24" s="20">
        <f t="shared" si="8"/>
        <v>14.999976</v>
      </c>
      <c r="M24" s="73">
        <f t="shared" si="9"/>
        <v>86</v>
      </c>
      <c r="N24" s="20">
        <f t="shared" si="0"/>
        <v>85.999976000000004</v>
      </c>
      <c r="O24" s="5"/>
      <c r="P24" s="11">
        <v>4</v>
      </c>
      <c r="Q24" s="23" t="str">
        <f t="shared" si="1"/>
        <v>A</v>
      </c>
      <c r="R24" s="23"/>
      <c r="S24" s="142" t="str">
        <f t="shared" si="2"/>
        <v>DITTA A SRL</v>
      </c>
      <c r="T24" s="143"/>
      <c r="U24" s="111">
        <f t="shared" si="3"/>
        <v>1560000</v>
      </c>
      <c r="V24" s="79">
        <f t="shared" si="10"/>
        <v>80</v>
      </c>
      <c r="W24" s="79">
        <f t="shared" si="11"/>
        <v>60</v>
      </c>
      <c r="X24" s="79">
        <f t="shared" si="12"/>
        <v>20</v>
      </c>
      <c r="Y24" s="6"/>
      <c r="Z24" s="84"/>
      <c r="AA24" s="85"/>
    </row>
    <row r="25" spans="1:27" ht="15" customHeight="1" x14ac:dyDescent="0.25">
      <c r="A25" s="120" t="s">
        <v>4</v>
      </c>
      <c r="B25" s="121"/>
      <c r="C25" s="102" t="str">
        <f t="shared" si="4"/>
        <v>E</v>
      </c>
      <c r="D25" s="118" t="s">
        <v>13</v>
      </c>
      <c r="E25" s="119"/>
      <c r="F25" s="103" t="str">
        <f t="shared" si="5"/>
        <v>DITTA E SRL</v>
      </c>
      <c r="G25" s="104">
        <v>1320000</v>
      </c>
      <c r="H25" s="103">
        <f t="shared" si="6"/>
        <v>1319999.999975</v>
      </c>
      <c r="I25" s="105">
        <v>63</v>
      </c>
      <c r="J25" s="103">
        <f t="shared" si="7"/>
        <v>62.999974999999999</v>
      </c>
      <c r="K25" s="105">
        <v>18</v>
      </c>
      <c r="L25" s="20">
        <f t="shared" si="8"/>
        <v>17.999974999999999</v>
      </c>
      <c r="M25" s="73">
        <f t="shared" si="9"/>
        <v>81</v>
      </c>
      <c r="N25" s="20">
        <f t="shared" si="0"/>
        <v>80.999975000000006</v>
      </c>
      <c r="O25" s="5"/>
      <c r="P25" s="11">
        <v>5</v>
      </c>
      <c r="Q25" s="23" t="str">
        <f t="shared" si="1"/>
        <v>M</v>
      </c>
      <c r="R25" s="23"/>
      <c r="S25" s="142" t="str">
        <f t="shared" si="2"/>
        <v>DITTA M SRL</v>
      </c>
      <c r="T25" s="143"/>
      <c r="U25" s="111">
        <f t="shared" si="3"/>
        <v>1470000</v>
      </c>
      <c r="V25" s="79">
        <f t="shared" si="10"/>
        <v>80</v>
      </c>
      <c r="W25" s="79">
        <f t="shared" si="11"/>
        <v>60</v>
      </c>
      <c r="X25" s="79">
        <f t="shared" si="12"/>
        <v>20</v>
      </c>
      <c r="Y25" s="6"/>
      <c r="Z25" s="84"/>
      <c r="AA25" s="85"/>
    </row>
    <row r="26" spans="1:27" ht="15" customHeight="1" x14ac:dyDescent="0.25">
      <c r="A26" s="120" t="s">
        <v>5</v>
      </c>
      <c r="B26" s="121"/>
      <c r="C26" s="102" t="str">
        <f t="shared" si="4"/>
        <v>F</v>
      </c>
      <c r="D26" s="118" t="s">
        <v>20</v>
      </c>
      <c r="E26" s="119"/>
      <c r="F26" s="103" t="str">
        <f t="shared" si="5"/>
        <v>DITTA F SRL</v>
      </c>
      <c r="G26" s="104">
        <v>1560024</v>
      </c>
      <c r="H26" s="103">
        <f t="shared" si="6"/>
        <v>1560023.999974</v>
      </c>
      <c r="I26" s="105">
        <v>63</v>
      </c>
      <c r="J26" s="103">
        <f t="shared" si="7"/>
        <v>62.999974000000002</v>
      </c>
      <c r="K26" s="105">
        <v>20</v>
      </c>
      <c r="L26" s="20">
        <f t="shared" si="8"/>
        <v>19.999974000000002</v>
      </c>
      <c r="M26" s="73">
        <f t="shared" si="9"/>
        <v>83</v>
      </c>
      <c r="N26" s="20">
        <f t="shared" si="0"/>
        <v>82.999973999999995</v>
      </c>
      <c r="O26" s="5"/>
      <c r="P26" s="11">
        <v>6</v>
      </c>
      <c r="Q26" s="23" t="str">
        <f t="shared" si="1"/>
        <v>B</v>
      </c>
      <c r="R26" s="23"/>
      <c r="S26" s="142" t="str">
        <f t="shared" si="2"/>
        <v>DITTA B SRL</v>
      </c>
      <c r="T26" s="143"/>
      <c r="U26" s="111">
        <f t="shared" si="3"/>
        <v>1400000</v>
      </c>
      <c r="V26" s="79">
        <f t="shared" si="10"/>
        <v>78</v>
      </c>
      <c r="W26" s="79">
        <f t="shared" si="11"/>
        <v>61</v>
      </c>
      <c r="X26" s="79">
        <f t="shared" si="12"/>
        <v>17</v>
      </c>
      <c r="Y26" s="6"/>
      <c r="Z26" s="84"/>
      <c r="AA26" s="85"/>
    </row>
    <row r="27" spans="1:27" ht="15" customHeight="1" x14ac:dyDescent="0.25">
      <c r="A27" s="120" t="s">
        <v>6</v>
      </c>
      <c r="B27" s="121"/>
      <c r="C27" s="102" t="str">
        <f t="shared" si="4"/>
        <v>G</v>
      </c>
      <c r="D27" s="118" t="s">
        <v>21</v>
      </c>
      <c r="E27" s="119"/>
      <c r="F27" s="103" t="str">
        <f t="shared" si="5"/>
        <v>DITTA G SRL</v>
      </c>
      <c r="G27" s="104">
        <v>1320000</v>
      </c>
      <c r="H27" s="103">
        <f t="shared" si="6"/>
        <v>1319999.999973</v>
      </c>
      <c r="I27" s="105">
        <v>10</v>
      </c>
      <c r="J27" s="103">
        <f t="shared" si="7"/>
        <v>9.9999730000000007</v>
      </c>
      <c r="K27" s="105">
        <v>18</v>
      </c>
      <c r="L27" s="20">
        <f t="shared" si="8"/>
        <v>17.999973000000001</v>
      </c>
      <c r="M27" s="73">
        <f t="shared" si="9"/>
        <v>28</v>
      </c>
      <c r="N27" s="20">
        <f t="shared" si="0"/>
        <v>27.999973000000001</v>
      </c>
      <c r="O27" s="5"/>
      <c r="P27" s="11">
        <v>7</v>
      </c>
      <c r="Q27" s="23" t="str">
        <f t="shared" si="1"/>
        <v>C</v>
      </c>
      <c r="R27" s="23"/>
      <c r="S27" s="142" t="str">
        <f t="shared" si="2"/>
        <v>DITTA C SRL</v>
      </c>
      <c r="T27" s="143"/>
      <c r="U27" s="111">
        <f t="shared" si="3"/>
        <v>1320000</v>
      </c>
      <c r="V27" s="79">
        <f t="shared" si="10"/>
        <v>66</v>
      </c>
      <c r="W27" s="79">
        <f t="shared" si="11"/>
        <v>52</v>
      </c>
      <c r="X27" s="79">
        <f t="shared" si="12"/>
        <v>14</v>
      </c>
      <c r="Y27" s="6"/>
      <c r="Z27" s="84"/>
      <c r="AA27" s="85"/>
    </row>
    <row r="28" spans="1:27" ht="15" customHeight="1" x14ac:dyDescent="0.25">
      <c r="A28" s="120" t="s">
        <v>7</v>
      </c>
      <c r="B28" s="121"/>
      <c r="C28" s="102" t="str">
        <f t="shared" si="4"/>
        <v>H</v>
      </c>
      <c r="D28" s="118" t="s">
        <v>22</v>
      </c>
      <c r="E28" s="119"/>
      <c r="F28" s="103" t="str">
        <f t="shared" si="5"/>
        <v>DITTA H SRL</v>
      </c>
      <c r="G28" s="104">
        <v>1320000</v>
      </c>
      <c r="H28" s="103">
        <f t="shared" si="6"/>
        <v>1319999.999972</v>
      </c>
      <c r="I28" s="105">
        <v>23</v>
      </c>
      <c r="J28" s="103">
        <f t="shared" si="7"/>
        <v>22.999972</v>
      </c>
      <c r="K28" s="105">
        <v>18</v>
      </c>
      <c r="L28" s="20">
        <f t="shared" si="8"/>
        <v>17.999972</v>
      </c>
      <c r="M28" s="73">
        <f t="shared" si="9"/>
        <v>41</v>
      </c>
      <c r="N28" s="20">
        <f t="shared" si="0"/>
        <v>40.999972</v>
      </c>
      <c r="O28" s="5"/>
      <c r="P28" s="11">
        <v>8</v>
      </c>
      <c r="Q28" s="23" t="str">
        <f t="shared" si="1"/>
        <v>L</v>
      </c>
      <c r="R28" s="23"/>
      <c r="S28" s="142" t="str">
        <f t="shared" si="2"/>
        <v>DITTA L SRL</v>
      </c>
      <c r="T28" s="143"/>
      <c r="U28" s="111">
        <f t="shared" si="3"/>
        <v>1320000</v>
      </c>
      <c r="V28" s="79">
        <f t="shared" si="10"/>
        <v>64</v>
      </c>
      <c r="W28" s="79">
        <f t="shared" si="11"/>
        <v>45</v>
      </c>
      <c r="X28" s="79">
        <f t="shared" si="12"/>
        <v>19</v>
      </c>
      <c r="Y28" s="6"/>
      <c r="Z28" s="84"/>
      <c r="AA28" s="85"/>
    </row>
    <row r="29" spans="1:27" ht="15" customHeight="1" x14ac:dyDescent="0.25">
      <c r="A29" s="120" t="s">
        <v>8</v>
      </c>
      <c r="B29" s="121"/>
      <c r="C29" s="102" t="str">
        <f t="shared" si="4"/>
        <v>I</v>
      </c>
      <c r="D29" s="118" t="s">
        <v>23</v>
      </c>
      <c r="E29" s="119"/>
      <c r="F29" s="103" t="str">
        <f t="shared" si="5"/>
        <v>DITTA I SRL</v>
      </c>
      <c r="G29" s="104">
        <v>1560000</v>
      </c>
      <c r="H29" s="103">
        <f t="shared" si="6"/>
        <v>1559999.999971</v>
      </c>
      <c r="I29" s="105">
        <v>37</v>
      </c>
      <c r="J29" s="103">
        <f t="shared" si="7"/>
        <v>36.999971000000002</v>
      </c>
      <c r="K29" s="105">
        <v>20</v>
      </c>
      <c r="L29" s="20">
        <f t="shared" si="8"/>
        <v>19.999970999999999</v>
      </c>
      <c r="M29" s="73">
        <f t="shared" si="9"/>
        <v>57</v>
      </c>
      <c r="N29" s="20">
        <f t="shared" si="0"/>
        <v>56.999971000000002</v>
      </c>
      <c r="O29" s="5"/>
      <c r="P29" s="11">
        <v>9</v>
      </c>
      <c r="Q29" s="23" t="str">
        <f t="shared" si="1"/>
        <v>I</v>
      </c>
      <c r="R29" s="23"/>
      <c r="S29" s="142" t="str">
        <f t="shared" si="2"/>
        <v>DITTA I SRL</v>
      </c>
      <c r="T29" s="143"/>
      <c r="U29" s="111">
        <f t="shared" si="3"/>
        <v>1320000</v>
      </c>
      <c r="V29" s="79">
        <f t="shared" si="10"/>
        <v>57</v>
      </c>
      <c r="W29" s="79">
        <f t="shared" si="11"/>
        <v>37</v>
      </c>
      <c r="X29" s="79">
        <f t="shared" si="12"/>
        <v>20</v>
      </c>
      <c r="Y29" s="6"/>
      <c r="Z29" s="84"/>
      <c r="AA29" s="85"/>
    </row>
    <row r="30" spans="1:27" ht="15" customHeight="1" x14ac:dyDescent="0.25">
      <c r="A30" s="120" t="s">
        <v>9</v>
      </c>
      <c r="B30" s="121"/>
      <c r="C30" s="102" t="str">
        <f t="shared" si="4"/>
        <v>L</v>
      </c>
      <c r="D30" s="118" t="s">
        <v>24</v>
      </c>
      <c r="E30" s="119"/>
      <c r="F30" s="103" t="str">
        <f t="shared" si="5"/>
        <v>DITTA L SRL</v>
      </c>
      <c r="G30" s="104">
        <v>1560000</v>
      </c>
      <c r="H30" s="103">
        <f t="shared" si="6"/>
        <v>1559999.99997</v>
      </c>
      <c r="I30" s="105">
        <v>45</v>
      </c>
      <c r="J30" s="103">
        <f t="shared" si="7"/>
        <v>44.999969999999998</v>
      </c>
      <c r="K30" s="105">
        <v>19</v>
      </c>
      <c r="L30" s="20">
        <f t="shared" si="8"/>
        <v>18.999970000000001</v>
      </c>
      <c r="M30" s="73">
        <f t="shared" si="9"/>
        <v>64</v>
      </c>
      <c r="N30" s="20">
        <f t="shared" si="0"/>
        <v>63.999969999999998</v>
      </c>
      <c r="O30" s="5"/>
      <c r="P30" s="11">
        <v>10</v>
      </c>
      <c r="Q30" s="23" t="str">
        <f t="shared" si="1"/>
        <v>H</v>
      </c>
      <c r="R30" s="23"/>
      <c r="S30" s="142" t="str">
        <f t="shared" si="2"/>
        <v>DITTA H SRL</v>
      </c>
      <c r="T30" s="143"/>
      <c r="U30" s="111">
        <f t="shared" si="3"/>
        <v>1320000</v>
      </c>
      <c r="V30" s="79">
        <f t="shared" si="10"/>
        <v>41</v>
      </c>
      <c r="W30" s="79">
        <f t="shared" si="11"/>
        <v>23</v>
      </c>
      <c r="X30" s="79">
        <f t="shared" si="12"/>
        <v>18</v>
      </c>
      <c r="Y30" s="6"/>
      <c r="Z30" s="84"/>
      <c r="AA30" s="85"/>
    </row>
    <row r="31" spans="1:27" ht="15" customHeight="1" x14ac:dyDescent="0.25">
      <c r="A31" s="120" t="s">
        <v>10</v>
      </c>
      <c r="B31" s="121"/>
      <c r="C31" s="102" t="str">
        <f t="shared" si="4"/>
        <v>M</v>
      </c>
      <c r="D31" s="118" t="s">
        <v>25</v>
      </c>
      <c r="E31" s="119"/>
      <c r="F31" s="103" t="str">
        <f t="shared" si="5"/>
        <v>DITTA M SRL</v>
      </c>
      <c r="G31" s="104">
        <v>1320000</v>
      </c>
      <c r="H31" s="103">
        <f t="shared" si="6"/>
        <v>1319999.999969</v>
      </c>
      <c r="I31" s="105">
        <v>60</v>
      </c>
      <c r="J31" s="103">
        <f t="shared" si="7"/>
        <v>59.999969</v>
      </c>
      <c r="K31" s="105">
        <v>20</v>
      </c>
      <c r="L31" s="20">
        <f t="shared" si="8"/>
        <v>19.999969</v>
      </c>
      <c r="M31" s="73">
        <f t="shared" si="9"/>
        <v>80</v>
      </c>
      <c r="N31" s="20">
        <f t="shared" si="0"/>
        <v>79.999968999999993</v>
      </c>
      <c r="O31" s="5"/>
      <c r="P31" s="11">
        <v>11</v>
      </c>
      <c r="Q31" s="23" t="str">
        <f t="shared" si="1"/>
        <v>G</v>
      </c>
      <c r="R31" s="23"/>
      <c r="S31" s="142" t="str">
        <f t="shared" si="2"/>
        <v>DITTA G SRL</v>
      </c>
      <c r="T31" s="143"/>
      <c r="U31" s="111">
        <f t="shared" si="3"/>
        <v>1320000</v>
      </c>
      <c r="V31" s="79">
        <f t="shared" si="10"/>
        <v>28</v>
      </c>
      <c r="W31" s="79">
        <f t="shared" si="11"/>
        <v>10</v>
      </c>
      <c r="X31" s="79">
        <f t="shared" si="12"/>
        <v>18</v>
      </c>
      <c r="Y31" s="6"/>
      <c r="Z31" s="84"/>
      <c r="AA31" s="85"/>
    </row>
    <row r="32" spans="1:27" ht="15" customHeight="1" x14ac:dyDescent="0.25">
      <c r="A32" s="120"/>
      <c r="B32" s="121"/>
      <c r="C32" s="102">
        <f t="shared" si="4"/>
        <v>0</v>
      </c>
      <c r="D32" s="118"/>
      <c r="E32" s="119"/>
      <c r="F32" s="103">
        <f t="shared" si="5"/>
        <v>0</v>
      </c>
      <c r="G32" s="106"/>
      <c r="H32" s="103" t="str">
        <f t="shared" si="6"/>
        <v>/</v>
      </c>
      <c r="I32" s="105"/>
      <c r="J32" s="103" t="str">
        <f t="shared" si="7"/>
        <v>/</v>
      </c>
      <c r="K32" s="105"/>
      <c r="L32" s="20" t="str">
        <f t="shared" si="8"/>
        <v>/</v>
      </c>
      <c r="M32" s="73" t="str">
        <f t="shared" si="9"/>
        <v/>
      </c>
      <c r="N32" s="20" t="str">
        <f t="shared" si="0"/>
        <v>/</v>
      </c>
      <c r="O32" s="5"/>
      <c r="P32" s="11">
        <v>12</v>
      </c>
      <c r="Q32" s="23" t="str">
        <f t="shared" si="1"/>
        <v>/</v>
      </c>
      <c r="R32" s="23"/>
      <c r="S32" s="142" t="str">
        <f t="shared" si="2"/>
        <v>/</v>
      </c>
      <c r="T32" s="143"/>
      <c r="U32" s="111" t="str">
        <f t="shared" si="3"/>
        <v>/</v>
      </c>
      <c r="V32" s="79" t="str">
        <f t="shared" si="10"/>
        <v>/</v>
      </c>
      <c r="W32" s="79" t="str">
        <f t="shared" si="11"/>
        <v>/</v>
      </c>
      <c r="X32" s="79" t="str">
        <f t="shared" si="12"/>
        <v>/</v>
      </c>
      <c r="Y32" s="6"/>
      <c r="Z32" s="84"/>
      <c r="AA32" s="85"/>
    </row>
    <row r="33" spans="1:27" ht="15" customHeight="1" x14ac:dyDescent="0.25">
      <c r="A33" s="120"/>
      <c r="B33" s="121"/>
      <c r="C33" s="102">
        <f t="shared" si="4"/>
        <v>0</v>
      </c>
      <c r="D33" s="118"/>
      <c r="E33" s="119"/>
      <c r="F33" s="103">
        <f t="shared" si="5"/>
        <v>0</v>
      </c>
      <c r="G33" s="106"/>
      <c r="H33" s="103" t="str">
        <f t="shared" si="6"/>
        <v>/</v>
      </c>
      <c r="I33" s="105"/>
      <c r="J33" s="103" t="str">
        <f t="shared" si="7"/>
        <v>/</v>
      </c>
      <c r="K33" s="105"/>
      <c r="L33" s="20" t="str">
        <f t="shared" si="8"/>
        <v>/</v>
      </c>
      <c r="M33" s="73" t="str">
        <f t="shared" si="9"/>
        <v/>
      </c>
      <c r="N33" s="20" t="str">
        <f t="shared" si="0"/>
        <v>/</v>
      </c>
      <c r="O33" s="5"/>
      <c r="P33" s="11">
        <v>13</v>
      </c>
      <c r="Q33" s="23" t="str">
        <f t="shared" si="1"/>
        <v>/</v>
      </c>
      <c r="R33" s="23"/>
      <c r="S33" s="142" t="str">
        <f t="shared" si="2"/>
        <v>/</v>
      </c>
      <c r="T33" s="143"/>
      <c r="U33" s="111" t="str">
        <f t="shared" si="3"/>
        <v>/</v>
      </c>
      <c r="V33" s="79" t="str">
        <f t="shared" si="10"/>
        <v>/</v>
      </c>
      <c r="W33" s="79" t="str">
        <f t="shared" si="11"/>
        <v>/</v>
      </c>
      <c r="X33" s="79" t="str">
        <f t="shared" si="12"/>
        <v>/</v>
      </c>
      <c r="Y33" s="6"/>
      <c r="Z33" s="84"/>
      <c r="AA33" s="85"/>
    </row>
    <row r="34" spans="1:27" ht="15" customHeight="1" x14ac:dyDescent="0.25">
      <c r="A34" s="120"/>
      <c r="B34" s="121"/>
      <c r="C34" s="102">
        <f t="shared" si="4"/>
        <v>0</v>
      </c>
      <c r="D34" s="118"/>
      <c r="E34" s="119"/>
      <c r="F34" s="103">
        <f t="shared" si="5"/>
        <v>0</v>
      </c>
      <c r="G34" s="106"/>
      <c r="H34" s="103" t="str">
        <f t="shared" si="6"/>
        <v>/</v>
      </c>
      <c r="I34" s="105"/>
      <c r="J34" s="103" t="str">
        <f t="shared" si="7"/>
        <v>/</v>
      </c>
      <c r="K34" s="105"/>
      <c r="L34" s="20" t="str">
        <f t="shared" si="8"/>
        <v>/</v>
      </c>
      <c r="M34" s="73" t="str">
        <f t="shared" si="9"/>
        <v/>
      </c>
      <c r="N34" s="20" t="str">
        <f t="shared" si="0"/>
        <v>/</v>
      </c>
      <c r="O34" s="5"/>
      <c r="P34" s="11">
        <v>14</v>
      </c>
      <c r="Q34" s="23" t="str">
        <f t="shared" si="1"/>
        <v>/</v>
      </c>
      <c r="R34" s="23"/>
      <c r="S34" s="142" t="str">
        <f t="shared" si="2"/>
        <v>/</v>
      </c>
      <c r="T34" s="143"/>
      <c r="U34" s="111" t="str">
        <f t="shared" si="3"/>
        <v>/</v>
      </c>
      <c r="V34" s="79" t="str">
        <f t="shared" si="10"/>
        <v>/</v>
      </c>
      <c r="W34" s="79" t="str">
        <f t="shared" si="11"/>
        <v>/</v>
      </c>
      <c r="X34" s="79" t="str">
        <f t="shared" si="12"/>
        <v>/</v>
      </c>
      <c r="Y34" s="6"/>
      <c r="Z34" s="84"/>
      <c r="AA34" s="85"/>
    </row>
    <row r="35" spans="1:27" ht="15" customHeight="1" x14ac:dyDescent="0.25">
      <c r="A35" s="120"/>
      <c r="B35" s="121"/>
      <c r="C35" s="102">
        <f t="shared" si="4"/>
        <v>0</v>
      </c>
      <c r="D35" s="118"/>
      <c r="E35" s="119"/>
      <c r="F35" s="103">
        <f t="shared" si="5"/>
        <v>0</v>
      </c>
      <c r="G35" s="106"/>
      <c r="H35" s="103" t="str">
        <f t="shared" si="6"/>
        <v>/</v>
      </c>
      <c r="I35" s="105"/>
      <c r="J35" s="103" t="str">
        <f t="shared" si="7"/>
        <v>/</v>
      </c>
      <c r="K35" s="105"/>
      <c r="L35" s="20" t="str">
        <f t="shared" si="8"/>
        <v>/</v>
      </c>
      <c r="M35" s="73" t="str">
        <f t="shared" si="9"/>
        <v/>
      </c>
      <c r="N35" s="20" t="str">
        <f t="shared" si="0"/>
        <v>/</v>
      </c>
      <c r="O35" s="5"/>
      <c r="P35" s="11">
        <v>15</v>
      </c>
      <c r="Q35" s="23" t="str">
        <f t="shared" si="1"/>
        <v>/</v>
      </c>
      <c r="R35" s="23"/>
      <c r="S35" s="142" t="str">
        <f t="shared" si="2"/>
        <v>/</v>
      </c>
      <c r="T35" s="143"/>
      <c r="U35" s="111" t="str">
        <f t="shared" si="3"/>
        <v>/</v>
      </c>
      <c r="V35" s="79" t="str">
        <f t="shared" si="10"/>
        <v>/</v>
      </c>
      <c r="W35" s="79" t="str">
        <f t="shared" si="11"/>
        <v>/</v>
      </c>
      <c r="X35" s="79" t="str">
        <f t="shared" si="12"/>
        <v>/</v>
      </c>
      <c r="Y35" s="6"/>
      <c r="Z35" s="84"/>
      <c r="AA35" s="85"/>
    </row>
    <row r="36" spans="1:27" ht="15" customHeight="1" x14ac:dyDescent="0.25">
      <c r="A36" s="120"/>
      <c r="B36" s="121"/>
      <c r="C36" s="102">
        <f t="shared" si="4"/>
        <v>0</v>
      </c>
      <c r="D36" s="118"/>
      <c r="E36" s="119"/>
      <c r="F36" s="103">
        <f t="shared" si="5"/>
        <v>0</v>
      </c>
      <c r="G36" s="106"/>
      <c r="H36" s="103" t="str">
        <f t="shared" si="6"/>
        <v>/</v>
      </c>
      <c r="I36" s="105"/>
      <c r="J36" s="103" t="str">
        <f t="shared" si="7"/>
        <v>/</v>
      </c>
      <c r="K36" s="105"/>
      <c r="L36" s="20" t="str">
        <f t="shared" si="8"/>
        <v>/</v>
      </c>
      <c r="M36" s="73" t="str">
        <f t="shared" si="9"/>
        <v/>
      </c>
      <c r="N36" s="20" t="str">
        <f t="shared" si="0"/>
        <v>/</v>
      </c>
      <c r="O36" s="5"/>
      <c r="P36" s="11">
        <v>16</v>
      </c>
      <c r="Q36" s="23" t="str">
        <f t="shared" si="1"/>
        <v>/</v>
      </c>
      <c r="R36" s="23"/>
      <c r="S36" s="142" t="str">
        <f t="shared" si="2"/>
        <v>/</v>
      </c>
      <c r="T36" s="143"/>
      <c r="U36" s="111" t="str">
        <f t="shared" si="3"/>
        <v>/</v>
      </c>
      <c r="V36" s="79" t="str">
        <f t="shared" si="10"/>
        <v>/</v>
      </c>
      <c r="W36" s="79" t="str">
        <f t="shared" si="11"/>
        <v>/</v>
      </c>
      <c r="X36" s="79" t="str">
        <f t="shared" si="12"/>
        <v>/</v>
      </c>
      <c r="Y36" s="6"/>
      <c r="Z36" s="84"/>
      <c r="AA36" s="85"/>
    </row>
    <row r="37" spans="1:27" ht="15" customHeight="1" x14ac:dyDescent="0.25">
      <c r="A37" s="120"/>
      <c r="B37" s="121"/>
      <c r="C37" s="102">
        <f t="shared" si="4"/>
        <v>0</v>
      </c>
      <c r="D37" s="118"/>
      <c r="E37" s="119"/>
      <c r="F37" s="103">
        <f t="shared" si="5"/>
        <v>0</v>
      </c>
      <c r="G37" s="106"/>
      <c r="H37" s="103" t="str">
        <f t="shared" si="6"/>
        <v>/</v>
      </c>
      <c r="I37" s="105"/>
      <c r="J37" s="103" t="str">
        <f t="shared" si="7"/>
        <v>/</v>
      </c>
      <c r="K37" s="105"/>
      <c r="L37" s="20" t="str">
        <f t="shared" si="8"/>
        <v>/</v>
      </c>
      <c r="M37" s="73" t="str">
        <f t="shared" si="9"/>
        <v/>
      </c>
      <c r="N37" s="20" t="str">
        <f t="shared" si="0"/>
        <v>/</v>
      </c>
      <c r="O37" s="5"/>
      <c r="P37" s="11">
        <v>17</v>
      </c>
      <c r="Q37" s="23" t="str">
        <f t="shared" si="1"/>
        <v>/</v>
      </c>
      <c r="R37" s="23"/>
      <c r="S37" s="142" t="str">
        <f t="shared" si="2"/>
        <v>/</v>
      </c>
      <c r="T37" s="143"/>
      <c r="U37" s="111" t="str">
        <f t="shared" si="3"/>
        <v>/</v>
      </c>
      <c r="V37" s="79" t="str">
        <f t="shared" si="10"/>
        <v>/</v>
      </c>
      <c r="W37" s="79" t="str">
        <f t="shared" si="11"/>
        <v>/</v>
      </c>
      <c r="X37" s="79" t="str">
        <f t="shared" si="12"/>
        <v>/</v>
      </c>
      <c r="Y37" s="6"/>
      <c r="Z37" s="84"/>
      <c r="AA37" s="85"/>
    </row>
    <row r="38" spans="1:27" ht="15" customHeight="1" x14ac:dyDescent="0.25">
      <c r="A38" s="120"/>
      <c r="B38" s="121"/>
      <c r="C38" s="102">
        <f t="shared" si="4"/>
        <v>0</v>
      </c>
      <c r="D38" s="118"/>
      <c r="E38" s="119"/>
      <c r="F38" s="103">
        <f t="shared" si="5"/>
        <v>0</v>
      </c>
      <c r="G38" s="106"/>
      <c r="H38" s="103" t="str">
        <f t="shared" si="6"/>
        <v>/</v>
      </c>
      <c r="I38" s="105"/>
      <c r="J38" s="103" t="str">
        <f t="shared" si="7"/>
        <v>/</v>
      </c>
      <c r="K38" s="105"/>
      <c r="L38" s="20" t="str">
        <f t="shared" si="8"/>
        <v>/</v>
      </c>
      <c r="M38" s="73" t="str">
        <f t="shared" si="9"/>
        <v/>
      </c>
      <c r="N38" s="20" t="str">
        <f t="shared" si="0"/>
        <v>/</v>
      </c>
      <c r="O38" s="5"/>
      <c r="P38" s="11">
        <v>18</v>
      </c>
      <c r="Q38" s="23" t="str">
        <f t="shared" si="1"/>
        <v>/</v>
      </c>
      <c r="R38" s="23"/>
      <c r="S38" s="142" t="str">
        <f t="shared" si="2"/>
        <v>/</v>
      </c>
      <c r="T38" s="143"/>
      <c r="U38" s="111" t="str">
        <f t="shared" si="3"/>
        <v>/</v>
      </c>
      <c r="V38" s="79" t="str">
        <f t="shared" si="10"/>
        <v>/</v>
      </c>
      <c r="W38" s="79" t="str">
        <f t="shared" si="11"/>
        <v>/</v>
      </c>
      <c r="X38" s="79" t="str">
        <f t="shared" si="12"/>
        <v>/</v>
      </c>
      <c r="Y38" s="6"/>
      <c r="Z38" s="84"/>
      <c r="AA38" s="85"/>
    </row>
    <row r="39" spans="1:27" ht="15" customHeight="1" x14ac:dyDescent="0.25">
      <c r="A39" s="120"/>
      <c r="B39" s="121"/>
      <c r="C39" s="102">
        <f t="shared" si="4"/>
        <v>0</v>
      </c>
      <c r="D39" s="118"/>
      <c r="E39" s="119"/>
      <c r="F39" s="103">
        <f t="shared" si="5"/>
        <v>0</v>
      </c>
      <c r="G39" s="106"/>
      <c r="H39" s="103" t="str">
        <f t="shared" si="6"/>
        <v>/</v>
      </c>
      <c r="I39" s="105"/>
      <c r="J39" s="103" t="str">
        <f t="shared" si="7"/>
        <v>/</v>
      </c>
      <c r="K39" s="105"/>
      <c r="L39" s="20" t="str">
        <f t="shared" si="8"/>
        <v>/</v>
      </c>
      <c r="M39" s="73" t="str">
        <f t="shared" si="9"/>
        <v/>
      </c>
      <c r="N39" s="20" t="str">
        <f t="shared" si="0"/>
        <v>/</v>
      </c>
      <c r="O39" s="5"/>
      <c r="P39" s="11">
        <v>19</v>
      </c>
      <c r="Q39" s="23" t="str">
        <f t="shared" si="1"/>
        <v>/</v>
      </c>
      <c r="R39" s="23"/>
      <c r="S39" s="142" t="str">
        <f t="shared" si="2"/>
        <v>/</v>
      </c>
      <c r="T39" s="143"/>
      <c r="U39" s="111" t="str">
        <f t="shared" si="3"/>
        <v>/</v>
      </c>
      <c r="V39" s="79" t="str">
        <f t="shared" si="10"/>
        <v>/</v>
      </c>
      <c r="W39" s="79" t="str">
        <f t="shared" si="11"/>
        <v>/</v>
      </c>
      <c r="X39" s="79" t="str">
        <f t="shared" si="12"/>
        <v>/</v>
      </c>
      <c r="Y39" s="6"/>
      <c r="Z39" s="84"/>
      <c r="AA39" s="85"/>
    </row>
    <row r="40" spans="1:27" ht="15" customHeight="1" x14ac:dyDescent="0.25">
      <c r="A40" s="120"/>
      <c r="B40" s="121"/>
      <c r="C40" s="102">
        <f t="shared" si="4"/>
        <v>0</v>
      </c>
      <c r="D40" s="118"/>
      <c r="E40" s="119"/>
      <c r="F40" s="103">
        <f t="shared" si="5"/>
        <v>0</v>
      </c>
      <c r="G40" s="106"/>
      <c r="H40" s="103" t="str">
        <f t="shared" si="6"/>
        <v>/</v>
      </c>
      <c r="I40" s="105"/>
      <c r="J40" s="103" t="str">
        <f t="shared" si="7"/>
        <v>/</v>
      </c>
      <c r="K40" s="105"/>
      <c r="L40" s="20" t="str">
        <f t="shared" si="8"/>
        <v>/</v>
      </c>
      <c r="M40" s="73" t="str">
        <f t="shared" si="9"/>
        <v/>
      </c>
      <c r="N40" s="20" t="str">
        <f t="shared" si="0"/>
        <v>/</v>
      </c>
      <c r="O40" s="5"/>
      <c r="P40" s="11">
        <v>20</v>
      </c>
      <c r="Q40" s="23" t="str">
        <f t="shared" si="1"/>
        <v>/</v>
      </c>
      <c r="R40" s="23"/>
      <c r="S40" s="142" t="str">
        <f t="shared" si="2"/>
        <v>/</v>
      </c>
      <c r="T40" s="143"/>
      <c r="U40" s="111" t="str">
        <f t="shared" si="3"/>
        <v>/</v>
      </c>
      <c r="V40" s="79" t="str">
        <f t="shared" si="10"/>
        <v>/</v>
      </c>
      <c r="W40" s="79" t="str">
        <f t="shared" si="11"/>
        <v>/</v>
      </c>
      <c r="X40" s="79" t="str">
        <f t="shared" si="12"/>
        <v>/</v>
      </c>
      <c r="Y40" s="6"/>
      <c r="Z40" s="84"/>
      <c r="AA40" s="85"/>
    </row>
    <row r="41" spans="1:27" ht="15" customHeight="1" x14ac:dyDescent="0.25">
      <c r="A41" s="93"/>
      <c r="B41" s="93"/>
      <c r="C41" s="93"/>
      <c r="D41" s="75"/>
      <c r="E41" s="75"/>
      <c r="F41" s="85"/>
      <c r="G41" s="75"/>
      <c r="H41" s="85"/>
      <c r="I41" s="71"/>
      <c r="J41" s="85"/>
      <c r="K41" s="71"/>
      <c r="L41" s="85"/>
      <c r="M41" s="71"/>
      <c r="N41" s="85"/>
      <c r="O41" s="86"/>
      <c r="P41" s="92"/>
      <c r="Q41" s="94"/>
      <c r="R41" s="94"/>
      <c r="S41" s="92"/>
      <c r="T41" s="92"/>
      <c r="U41" s="92"/>
      <c r="V41" s="84"/>
      <c r="W41" s="84"/>
      <c r="X41" s="84"/>
      <c r="Y41" s="7"/>
      <c r="Z41" s="84"/>
      <c r="AA41" s="85"/>
    </row>
    <row r="42" spans="1:27" ht="15" customHeight="1" x14ac:dyDescent="0.25">
      <c r="A42" s="93"/>
      <c r="B42" s="93"/>
      <c r="C42" s="93"/>
      <c r="D42" s="75"/>
      <c r="E42" s="75"/>
      <c r="F42" s="85"/>
      <c r="G42" s="75"/>
      <c r="H42" s="85"/>
      <c r="I42" s="71"/>
      <c r="J42" s="85"/>
      <c r="K42" s="71"/>
      <c r="L42" s="85"/>
      <c r="M42" s="71"/>
      <c r="N42" s="85"/>
      <c r="O42" s="86"/>
      <c r="P42" s="92"/>
      <c r="Q42" s="94"/>
      <c r="R42" s="94"/>
      <c r="S42" s="92"/>
      <c r="T42" s="92"/>
      <c r="U42" s="92"/>
      <c r="V42" s="84"/>
      <c r="W42" s="84"/>
      <c r="X42" s="84"/>
      <c r="Y42" s="7"/>
      <c r="Z42" s="84"/>
      <c r="AA42" s="85"/>
    </row>
    <row r="43" spans="1:27" x14ac:dyDescent="0.25">
      <c r="A43" s="7"/>
      <c r="B43" s="7"/>
      <c r="C43" s="7"/>
      <c r="D43" s="7"/>
      <c r="E43" s="7"/>
      <c r="F43" s="8"/>
      <c r="I43" s="91" t="s">
        <v>42</v>
      </c>
      <c r="J43" s="1"/>
      <c r="K43" s="91" t="s">
        <v>41</v>
      </c>
      <c r="L43" s="6"/>
      <c r="M43" s="6"/>
      <c r="N43" s="14"/>
      <c r="O43" s="14"/>
      <c r="P43" s="14"/>
      <c r="Q43" s="88"/>
      <c r="R43" s="88"/>
    </row>
    <row r="44" spans="1:27" ht="15" customHeight="1" x14ac:dyDescent="0.3">
      <c r="A44" s="160" t="s">
        <v>39</v>
      </c>
      <c r="B44" s="161"/>
      <c r="C44" s="161"/>
      <c r="D44" s="161"/>
      <c r="E44" s="161"/>
      <c r="F44" s="161"/>
      <c r="G44" s="162"/>
      <c r="I44" s="158">
        <f>ROUND(E13*(4/5),E15)</f>
        <v>64</v>
      </c>
      <c r="J44" s="95"/>
      <c r="K44" s="158">
        <f>ROUND(AA21+MIN(X21:X40),E15)</f>
        <v>18.8</v>
      </c>
      <c r="L44" s="7"/>
      <c r="M44" s="7"/>
      <c r="N44" s="88"/>
      <c r="O44" s="88"/>
      <c r="P44" s="89"/>
      <c r="Q44" s="90"/>
      <c r="R44" s="90"/>
    </row>
    <row r="45" spans="1:27" ht="38.25" customHeight="1" x14ac:dyDescent="0.3">
      <c r="A45" s="163"/>
      <c r="B45" s="164"/>
      <c r="C45" s="164"/>
      <c r="D45" s="164"/>
      <c r="E45" s="164"/>
      <c r="F45" s="164"/>
      <c r="G45" s="165"/>
      <c r="I45" s="159"/>
      <c r="J45" s="95"/>
      <c r="K45" s="159"/>
      <c r="L45" s="7"/>
      <c r="M45" s="7"/>
      <c r="N45" s="88"/>
      <c r="O45" s="88"/>
      <c r="P45" s="90"/>
      <c r="Q45" s="90"/>
      <c r="R45" s="90"/>
    </row>
    <row r="46" spans="1:27" s="55" customFormat="1" ht="1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88"/>
      <c r="O46" s="88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s="55" customFormat="1" ht="1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88"/>
      <c r="O47" s="88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</row>
    <row r="48" spans="1:27" ht="15" customHeight="1" x14ac:dyDescent="0.3">
      <c r="A48" s="17" t="s">
        <v>49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8"/>
      <c r="Z48" s="10"/>
      <c r="AA48" s="10"/>
    </row>
    <row r="49" spans="1:27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8"/>
      <c r="Z49" s="10"/>
      <c r="AA49" s="10"/>
    </row>
    <row r="50" spans="1:27" ht="15" customHeight="1" x14ac:dyDescent="0.25">
      <c r="A50" s="122" t="s">
        <v>17</v>
      </c>
      <c r="B50" s="122" t="str">
        <f>A18</f>
        <v>Partecipante / 
Teilnehmer</v>
      </c>
      <c r="C50" s="28"/>
      <c r="D50" s="131" t="str">
        <f>D18</f>
        <v>Operatore economico / 
Wirtschaftsteilnehmer</v>
      </c>
      <c r="E50" s="132"/>
      <c r="F50" s="24"/>
      <c r="G50" s="116" t="s">
        <v>55</v>
      </c>
      <c r="H50" s="63"/>
      <c r="I50" s="116" t="s">
        <v>44</v>
      </c>
      <c r="J50" s="135" t="s">
        <v>26</v>
      </c>
      <c r="K50" s="122" t="s">
        <v>45</v>
      </c>
      <c r="L50" s="116"/>
      <c r="M50" s="156" t="s">
        <v>48</v>
      </c>
      <c r="N50" s="8"/>
      <c r="O50" s="8"/>
      <c r="P50" s="149" t="s">
        <v>56</v>
      </c>
      <c r="Q50" s="150"/>
      <c r="R50" s="59"/>
      <c r="S50" s="30"/>
      <c r="V50" s="30"/>
      <c r="W50" s="30"/>
      <c r="X50" s="30"/>
      <c r="Y50" s="30"/>
      <c r="Z50" s="30"/>
      <c r="AA50" s="10"/>
    </row>
    <row r="51" spans="1:27" ht="48" customHeight="1" x14ac:dyDescent="0.25">
      <c r="A51" s="153"/>
      <c r="B51" s="153"/>
      <c r="C51" s="29"/>
      <c r="D51" s="133"/>
      <c r="E51" s="134"/>
      <c r="F51" s="25"/>
      <c r="G51" s="117"/>
      <c r="H51" s="64"/>
      <c r="I51" s="117"/>
      <c r="J51" s="135"/>
      <c r="K51" s="123"/>
      <c r="L51" s="117"/>
      <c r="M51" s="157"/>
      <c r="N51" s="8"/>
      <c r="O51" s="8"/>
      <c r="P51" s="151"/>
      <c r="Q51" s="152"/>
      <c r="R51" s="59"/>
      <c r="S51" s="30"/>
      <c r="V51" s="30"/>
      <c r="W51" s="30"/>
      <c r="X51" s="30"/>
      <c r="Y51" s="30"/>
      <c r="Z51" s="30"/>
      <c r="AA51" s="10"/>
    </row>
    <row r="52" spans="1:27" ht="15" customHeight="1" x14ac:dyDescent="0.25">
      <c r="A52" s="31">
        <f t="shared" ref="A52:A71" si="13">P21</f>
        <v>1</v>
      </c>
      <c r="B52" s="31" t="str">
        <f t="shared" ref="B52:B71" si="14">Q21</f>
        <v>D</v>
      </c>
      <c r="C52" s="32"/>
      <c r="D52" s="112" t="str">
        <f>S21</f>
        <v>DITTA D SRL</v>
      </c>
      <c r="E52" s="113"/>
      <c r="F52" s="33"/>
      <c r="G52" s="34">
        <f>U21</f>
        <v>1560024</v>
      </c>
      <c r="H52" s="66"/>
      <c r="I52" s="96">
        <f>W21</f>
        <v>71</v>
      </c>
      <c r="J52" s="76"/>
      <c r="K52" s="96">
        <f>X21</f>
        <v>15</v>
      </c>
      <c r="L52" s="7"/>
      <c r="M52" s="96">
        <f>V21</f>
        <v>86</v>
      </c>
      <c r="N52" s="7"/>
      <c r="O52" s="7"/>
      <c r="P52" s="144" t="str">
        <f>IF(AND(I52&gt;=$I$44,K52&gt;=$K$44,I52&lt;&gt;"/",K52&lt;&gt;"/"),"OFFERTA ANOMALA","/")</f>
        <v>/</v>
      </c>
      <c r="Q52" s="145"/>
      <c r="R52" s="58"/>
      <c r="S52" s="58"/>
      <c r="T52" s="98"/>
      <c r="V52" s="18"/>
      <c r="W52" s="18"/>
      <c r="X52" s="18"/>
      <c r="Y52" s="138"/>
      <c r="Z52" s="138"/>
      <c r="AA52" s="10"/>
    </row>
    <row r="53" spans="1:27" ht="15" customHeight="1" x14ac:dyDescent="0.25">
      <c r="A53" s="31">
        <f t="shared" si="13"/>
        <v>2</v>
      </c>
      <c r="B53" s="31" t="str">
        <f t="shared" si="14"/>
        <v>F</v>
      </c>
      <c r="C53" s="32"/>
      <c r="D53" s="112" t="str">
        <f t="shared" ref="D53:D71" si="15">S22</f>
        <v>DITTA F SRL</v>
      </c>
      <c r="E53" s="113"/>
      <c r="F53" s="33"/>
      <c r="G53" s="34">
        <f t="shared" ref="G53:G71" si="16">U22</f>
        <v>1560000</v>
      </c>
      <c r="H53" s="66"/>
      <c r="I53" s="96">
        <f t="shared" ref="I53:I71" si="17">W22</f>
        <v>63</v>
      </c>
      <c r="J53" s="76"/>
      <c r="K53" s="96">
        <f t="shared" ref="K53:K71" si="18">X22</f>
        <v>20</v>
      </c>
      <c r="L53" s="7"/>
      <c r="M53" s="96">
        <f t="shared" ref="M53:M71" si="19">V22</f>
        <v>83</v>
      </c>
      <c r="N53" s="7"/>
      <c r="O53" s="7"/>
      <c r="P53" s="144" t="str">
        <f t="shared" ref="P53:P71" si="20">IF(AND(I53&gt;=$I$44,K53&gt;=$K$44,I53&lt;&gt;"/",K53&lt;&gt;"/"),"OFFERTA ANOMALA","/")</f>
        <v>/</v>
      </c>
      <c r="Q53" s="145"/>
      <c r="R53" s="58"/>
      <c r="S53" s="58"/>
      <c r="T53" s="98"/>
      <c r="V53" s="18"/>
      <c r="W53" s="18"/>
      <c r="X53" s="18"/>
      <c r="Y53" s="138"/>
      <c r="Z53" s="138"/>
      <c r="AA53" s="10"/>
    </row>
    <row r="54" spans="1:27" ht="15" customHeight="1" x14ac:dyDescent="0.25">
      <c r="A54" s="31">
        <f t="shared" si="13"/>
        <v>3</v>
      </c>
      <c r="B54" s="31" t="str">
        <f t="shared" si="14"/>
        <v>E</v>
      </c>
      <c r="C54" s="32"/>
      <c r="D54" s="112" t="str">
        <f t="shared" si="15"/>
        <v>DITTA E SRL</v>
      </c>
      <c r="E54" s="113"/>
      <c r="F54" s="33"/>
      <c r="G54" s="34">
        <f t="shared" si="16"/>
        <v>1560000</v>
      </c>
      <c r="H54" s="66"/>
      <c r="I54" s="96">
        <f t="shared" si="17"/>
        <v>63</v>
      </c>
      <c r="J54" s="76"/>
      <c r="K54" s="96">
        <f t="shared" si="18"/>
        <v>18</v>
      </c>
      <c r="L54" s="7"/>
      <c r="M54" s="96">
        <f t="shared" si="19"/>
        <v>81</v>
      </c>
      <c r="N54" s="7"/>
      <c r="O54" s="7"/>
      <c r="P54" s="144" t="str">
        <f t="shared" si="20"/>
        <v>/</v>
      </c>
      <c r="Q54" s="145"/>
      <c r="R54" s="58"/>
      <c r="S54" s="58"/>
      <c r="T54" s="98"/>
      <c r="V54" s="18"/>
      <c r="W54" s="18"/>
      <c r="X54" s="18"/>
      <c r="Y54" s="138"/>
      <c r="Z54" s="138"/>
      <c r="AA54" s="10"/>
    </row>
    <row r="55" spans="1:27" ht="15" customHeight="1" x14ac:dyDescent="0.25">
      <c r="A55" s="31">
        <f t="shared" si="13"/>
        <v>4</v>
      </c>
      <c r="B55" s="31" t="str">
        <f t="shared" si="14"/>
        <v>A</v>
      </c>
      <c r="C55" s="32"/>
      <c r="D55" s="112" t="str">
        <f t="shared" si="15"/>
        <v>DITTA A SRL</v>
      </c>
      <c r="E55" s="113"/>
      <c r="F55" s="33"/>
      <c r="G55" s="34">
        <f t="shared" si="16"/>
        <v>1560000</v>
      </c>
      <c r="H55" s="66"/>
      <c r="I55" s="96">
        <f t="shared" si="17"/>
        <v>60</v>
      </c>
      <c r="J55" s="76"/>
      <c r="K55" s="96">
        <f t="shared" si="18"/>
        <v>20</v>
      </c>
      <c r="L55" s="7"/>
      <c r="M55" s="96">
        <f t="shared" si="19"/>
        <v>80</v>
      </c>
      <c r="N55" s="7"/>
      <c r="O55" s="7"/>
      <c r="P55" s="144" t="str">
        <f t="shared" si="20"/>
        <v>/</v>
      </c>
      <c r="Q55" s="145"/>
      <c r="R55" s="58"/>
      <c r="S55" s="58"/>
      <c r="T55" s="98"/>
      <c r="V55" s="18"/>
      <c r="W55" s="18"/>
      <c r="X55" s="18"/>
      <c r="Y55" s="138"/>
      <c r="Z55" s="138"/>
      <c r="AA55" s="10"/>
    </row>
    <row r="56" spans="1:27" ht="15" customHeight="1" x14ac:dyDescent="0.25">
      <c r="A56" s="31">
        <f t="shared" si="13"/>
        <v>5</v>
      </c>
      <c r="B56" s="31" t="str">
        <f t="shared" si="14"/>
        <v>M</v>
      </c>
      <c r="C56" s="32"/>
      <c r="D56" s="112" t="str">
        <f t="shared" si="15"/>
        <v>DITTA M SRL</v>
      </c>
      <c r="E56" s="113"/>
      <c r="F56" s="33"/>
      <c r="G56" s="34">
        <f t="shared" si="16"/>
        <v>1470000</v>
      </c>
      <c r="H56" s="66"/>
      <c r="I56" s="96">
        <f t="shared" si="17"/>
        <v>60</v>
      </c>
      <c r="J56" s="76"/>
      <c r="K56" s="96">
        <f t="shared" si="18"/>
        <v>20</v>
      </c>
      <c r="L56" s="7"/>
      <c r="M56" s="96">
        <f t="shared" si="19"/>
        <v>80</v>
      </c>
      <c r="N56" s="7"/>
      <c r="O56" s="7"/>
      <c r="P56" s="144" t="str">
        <f t="shared" si="20"/>
        <v>/</v>
      </c>
      <c r="Q56" s="145"/>
      <c r="R56" s="58"/>
      <c r="S56" s="58"/>
      <c r="T56" s="98"/>
      <c r="V56" s="18"/>
      <c r="W56" s="18"/>
      <c r="X56" s="18"/>
      <c r="Y56" s="138"/>
      <c r="Z56" s="138"/>
      <c r="AA56" s="10"/>
    </row>
    <row r="57" spans="1:27" ht="15" customHeight="1" x14ac:dyDescent="0.25">
      <c r="A57" s="31">
        <f t="shared" si="13"/>
        <v>6</v>
      </c>
      <c r="B57" s="31" t="str">
        <f t="shared" si="14"/>
        <v>B</v>
      </c>
      <c r="C57" s="32"/>
      <c r="D57" s="112" t="str">
        <f t="shared" si="15"/>
        <v>DITTA B SRL</v>
      </c>
      <c r="E57" s="113"/>
      <c r="F57" s="33"/>
      <c r="G57" s="34">
        <f t="shared" si="16"/>
        <v>1400000</v>
      </c>
      <c r="H57" s="66"/>
      <c r="I57" s="96">
        <f t="shared" si="17"/>
        <v>61</v>
      </c>
      <c r="J57" s="76"/>
      <c r="K57" s="96">
        <f t="shared" si="18"/>
        <v>17</v>
      </c>
      <c r="L57" s="7"/>
      <c r="M57" s="96">
        <f t="shared" si="19"/>
        <v>78</v>
      </c>
      <c r="N57" s="7"/>
      <c r="O57" s="7"/>
      <c r="P57" s="144" t="str">
        <f t="shared" si="20"/>
        <v>/</v>
      </c>
      <c r="Q57" s="145"/>
      <c r="R57" s="58"/>
      <c r="S57" s="58"/>
      <c r="T57" s="98"/>
      <c r="V57" s="18"/>
      <c r="W57" s="18"/>
      <c r="X57" s="18"/>
      <c r="Y57" s="138"/>
      <c r="Z57" s="138"/>
      <c r="AA57" s="10"/>
    </row>
    <row r="58" spans="1:27" ht="15" customHeight="1" x14ac:dyDescent="0.25">
      <c r="A58" s="31">
        <f t="shared" si="13"/>
        <v>7</v>
      </c>
      <c r="B58" s="31" t="str">
        <f t="shared" si="14"/>
        <v>C</v>
      </c>
      <c r="C58" s="32"/>
      <c r="D58" s="112" t="str">
        <f t="shared" si="15"/>
        <v>DITTA C SRL</v>
      </c>
      <c r="E58" s="113"/>
      <c r="F58" s="33"/>
      <c r="G58" s="34">
        <f t="shared" si="16"/>
        <v>1320000</v>
      </c>
      <c r="H58" s="66"/>
      <c r="I58" s="96">
        <f t="shared" si="17"/>
        <v>52</v>
      </c>
      <c r="J58" s="76"/>
      <c r="K58" s="96">
        <f t="shared" si="18"/>
        <v>14</v>
      </c>
      <c r="L58" s="7"/>
      <c r="M58" s="96">
        <f t="shared" si="19"/>
        <v>66</v>
      </c>
      <c r="N58" s="7"/>
      <c r="O58" s="7"/>
      <c r="P58" s="144" t="str">
        <f t="shared" si="20"/>
        <v>/</v>
      </c>
      <c r="Q58" s="145"/>
      <c r="R58" s="58"/>
      <c r="S58" s="58"/>
      <c r="T58" s="98"/>
      <c r="V58" s="18"/>
      <c r="W58" s="18"/>
      <c r="X58" s="18"/>
      <c r="Y58" s="138"/>
      <c r="Z58" s="138"/>
      <c r="AA58" s="10"/>
    </row>
    <row r="59" spans="1:27" ht="15" customHeight="1" x14ac:dyDescent="0.25">
      <c r="A59" s="31">
        <f t="shared" si="13"/>
        <v>8</v>
      </c>
      <c r="B59" s="31" t="str">
        <f t="shared" si="14"/>
        <v>L</v>
      </c>
      <c r="C59" s="32"/>
      <c r="D59" s="112" t="str">
        <f t="shared" si="15"/>
        <v>DITTA L SRL</v>
      </c>
      <c r="E59" s="113"/>
      <c r="F59" s="33"/>
      <c r="G59" s="34">
        <f t="shared" si="16"/>
        <v>1320000</v>
      </c>
      <c r="H59" s="66"/>
      <c r="I59" s="96">
        <f t="shared" si="17"/>
        <v>45</v>
      </c>
      <c r="J59" s="76"/>
      <c r="K59" s="96">
        <f t="shared" si="18"/>
        <v>19</v>
      </c>
      <c r="L59" s="7"/>
      <c r="M59" s="96">
        <f t="shared" si="19"/>
        <v>64</v>
      </c>
      <c r="N59" s="7"/>
      <c r="O59" s="7"/>
      <c r="P59" s="144" t="str">
        <f t="shared" si="20"/>
        <v>/</v>
      </c>
      <c r="Q59" s="145"/>
      <c r="R59" s="58"/>
      <c r="S59" s="58"/>
      <c r="T59" s="98"/>
      <c r="V59" s="18"/>
      <c r="W59" s="18"/>
      <c r="X59" s="18"/>
      <c r="Y59" s="138"/>
      <c r="Z59" s="138"/>
      <c r="AA59" s="10"/>
    </row>
    <row r="60" spans="1:27" ht="15" customHeight="1" x14ac:dyDescent="0.25">
      <c r="A60" s="31">
        <f t="shared" si="13"/>
        <v>9</v>
      </c>
      <c r="B60" s="31" t="str">
        <f t="shared" si="14"/>
        <v>I</v>
      </c>
      <c r="C60" s="32"/>
      <c r="D60" s="112" t="str">
        <f t="shared" si="15"/>
        <v>DITTA I SRL</v>
      </c>
      <c r="E60" s="113"/>
      <c r="F60" s="33"/>
      <c r="G60" s="34">
        <f t="shared" si="16"/>
        <v>1320000</v>
      </c>
      <c r="H60" s="66"/>
      <c r="I60" s="96">
        <f t="shared" si="17"/>
        <v>37</v>
      </c>
      <c r="J60" s="76"/>
      <c r="K60" s="96">
        <f t="shared" si="18"/>
        <v>20</v>
      </c>
      <c r="L60" s="7"/>
      <c r="M60" s="96">
        <f t="shared" si="19"/>
        <v>57</v>
      </c>
      <c r="N60" s="7"/>
      <c r="O60" s="7"/>
      <c r="P60" s="144" t="str">
        <f t="shared" si="20"/>
        <v>/</v>
      </c>
      <c r="Q60" s="145"/>
      <c r="R60" s="58"/>
      <c r="S60" s="58"/>
      <c r="T60" s="98"/>
      <c r="V60" s="18"/>
      <c r="W60" s="18"/>
      <c r="X60" s="18"/>
      <c r="Y60" s="138"/>
      <c r="Z60" s="138"/>
      <c r="AA60" s="10"/>
    </row>
    <row r="61" spans="1:27" ht="15" customHeight="1" x14ac:dyDescent="0.25">
      <c r="A61" s="31">
        <f t="shared" si="13"/>
        <v>10</v>
      </c>
      <c r="B61" s="31" t="str">
        <f t="shared" si="14"/>
        <v>H</v>
      </c>
      <c r="C61" s="32"/>
      <c r="D61" s="112" t="str">
        <f t="shared" si="15"/>
        <v>DITTA H SRL</v>
      </c>
      <c r="E61" s="113"/>
      <c r="F61" s="33"/>
      <c r="G61" s="34">
        <f t="shared" si="16"/>
        <v>1320000</v>
      </c>
      <c r="H61" s="66"/>
      <c r="I61" s="96">
        <f t="shared" si="17"/>
        <v>23</v>
      </c>
      <c r="J61" s="76"/>
      <c r="K61" s="96">
        <f t="shared" si="18"/>
        <v>18</v>
      </c>
      <c r="L61" s="7"/>
      <c r="M61" s="96">
        <f t="shared" si="19"/>
        <v>41</v>
      </c>
      <c r="N61" s="7"/>
      <c r="O61" s="7"/>
      <c r="P61" s="144" t="str">
        <f t="shared" si="20"/>
        <v>/</v>
      </c>
      <c r="Q61" s="145"/>
      <c r="R61" s="58"/>
      <c r="S61" s="58"/>
      <c r="T61" s="98"/>
      <c r="V61" s="18"/>
      <c r="W61" s="18"/>
      <c r="X61" s="18"/>
      <c r="Y61" s="138"/>
      <c r="Z61" s="138"/>
      <c r="AA61" s="10"/>
    </row>
    <row r="62" spans="1:27" ht="15" customHeight="1" x14ac:dyDescent="0.25">
      <c r="A62" s="31">
        <f t="shared" si="13"/>
        <v>11</v>
      </c>
      <c r="B62" s="31" t="str">
        <f t="shared" si="14"/>
        <v>G</v>
      </c>
      <c r="C62" s="32"/>
      <c r="D62" s="112" t="str">
        <f t="shared" si="15"/>
        <v>DITTA G SRL</v>
      </c>
      <c r="E62" s="113"/>
      <c r="F62" s="33"/>
      <c r="G62" s="34">
        <f t="shared" si="16"/>
        <v>1320000</v>
      </c>
      <c r="H62" s="66"/>
      <c r="I62" s="96">
        <f t="shared" si="17"/>
        <v>10</v>
      </c>
      <c r="J62" s="76"/>
      <c r="K62" s="96">
        <f t="shared" si="18"/>
        <v>18</v>
      </c>
      <c r="L62" s="7"/>
      <c r="M62" s="96">
        <f t="shared" si="19"/>
        <v>28</v>
      </c>
      <c r="N62" s="7"/>
      <c r="O62" s="7"/>
      <c r="P62" s="144" t="str">
        <f t="shared" si="20"/>
        <v>/</v>
      </c>
      <c r="Q62" s="145"/>
      <c r="R62" s="58"/>
      <c r="S62" s="58"/>
      <c r="T62" s="98"/>
      <c r="V62" s="18"/>
      <c r="W62" s="18"/>
      <c r="X62" s="18"/>
      <c r="Y62" s="138"/>
      <c r="Z62" s="138"/>
      <c r="AA62" s="10"/>
    </row>
    <row r="63" spans="1:27" ht="15" customHeight="1" x14ac:dyDescent="0.25">
      <c r="A63" s="31">
        <f t="shared" si="13"/>
        <v>12</v>
      </c>
      <c r="B63" s="31" t="str">
        <f t="shared" si="14"/>
        <v>/</v>
      </c>
      <c r="C63" s="32"/>
      <c r="D63" s="112" t="str">
        <f t="shared" si="15"/>
        <v>/</v>
      </c>
      <c r="E63" s="113"/>
      <c r="F63" s="33"/>
      <c r="G63" s="34" t="str">
        <f t="shared" si="16"/>
        <v>/</v>
      </c>
      <c r="H63" s="66"/>
      <c r="I63" s="96" t="str">
        <f t="shared" si="17"/>
        <v>/</v>
      </c>
      <c r="J63" s="76"/>
      <c r="K63" s="96" t="str">
        <f t="shared" si="18"/>
        <v>/</v>
      </c>
      <c r="L63" s="7"/>
      <c r="M63" s="96" t="str">
        <f t="shared" si="19"/>
        <v>/</v>
      </c>
      <c r="N63" s="7"/>
      <c r="O63" s="7"/>
      <c r="P63" s="144" t="str">
        <f t="shared" si="20"/>
        <v>/</v>
      </c>
      <c r="Q63" s="145"/>
      <c r="R63" s="58"/>
      <c r="S63" s="58"/>
      <c r="T63" s="98"/>
      <c r="V63" s="18"/>
      <c r="W63" s="18"/>
      <c r="X63" s="18"/>
      <c r="Y63" s="138"/>
      <c r="Z63" s="138"/>
      <c r="AA63" s="10"/>
    </row>
    <row r="64" spans="1:27" ht="15" customHeight="1" x14ac:dyDescent="0.25">
      <c r="A64" s="31">
        <f t="shared" si="13"/>
        <v>13</v>
      </c>
      <c r="B64" s="31" t="str">
        <f t="shared" si="14"/>
        <v>/</v>
      </c>
      <c r="C64" s="32"/>
      <c r="D64" s="112" t="str">
        <f t="shared" si="15"/>
        <v>/</v>
      </c>
      <c r="E64" s="113"/>
      <c r="F64" s="33"/>
      <c r="G64" s="34" t="str">
        <f t="shared" si="16"/>
        <v>/</v>
      </c>
      <c r="H64" s="66"/>
      <c r="I64" s="96" t="str">
        <f t="shared" si="17"/>
        <v>/</v>
      </c>
      <c r="J64" s="76"/>
      <c r="K64" s="96" t="str">
        <f t="shared" si="18"/>
        <v>/</v>
      </c>
      <c r="L64" s="7"/>
      <c r="M64" s="96" t="str">
        <f t="shared" si="19"/>
        <v>/</v>
      </c>
      <c r="N64" s="7"/>
      <c r="O64" s="7"/>
      <c r="P64" s="144" t="str">
        <f t="shared" si="20"/>
        <v>/</v>
      </c>
      <c r="Q64" s="145"/>
      <c r="R64" s="58"/>
      <c r="S64" s="58"/>
      <c r="T64" s="98"/>
      <c r="V64" s="18"/>
      <c r="W64" s="18"/>
      <c r="X64" s="18"/>
      <c r="Y64" s="138"/>
      <c r="Z64" s="138"/>
      <c r="AA64" s="10"/>
    </row>
    <row r="65" spans="1:27" ht="15" customHeight="1" x14ac:dyDescent="0.25">
      <c r="A65" s="31">
        <f t="shared" si="13"/>
        <v>14</v>
      </c>
      <c r="B65" s="31" t="str">
        <f t="shared" si="14"/>
        <v>/</v>
      </c>
      <c r="C65" s="32"/>
      <c r="D65" s="112" t="str">
        <f t="shared" si="15"/>
        <v>/</v>
      </c>
      <c r="E65" s="113"/>
      <c r="F65" s="33"/>
      <c r="G65" s="34" t="str">
        <f t="shared" si="16"/>
        <v>/</v>
      </c>
      <c r="H65" s="66"/>
      <c r="I65" s="96" t="str">
        <f t="shared" si="17"/>
        <v>/</v>
      </c>
      <c r="J65" s="76"/>
      <c r="K65" s="96" t="str">
        <f t="shared" si="18"/>
        <v>/</v>
      </c>
      <c r="L65" s="7"/>
      <c r="M65" s="96" t="str">
        <f t="shared" si="19"/>
        <v>/</v>
      </c>
      <c r="N65" s="7"/>
      <c r="O65" s="7"/>
      <c r="P65" s="144" t="str">
        <f t="shared" si="20"/>
        <v>/</v>
      </c>
      <c r="Q65" s="145"/>
      <c r="R65" s="58"/>
      <c r="S65" s="58"/>
      <c r="T65" s="98"/>
      <c r="V65" s="18"/>
      <c r="W65" s="18"/>
      <c r="X65" s="18"/>
      <c r="Y65" s="138"/>
      <c r="Z65" s="138"/>
      <c r="AA65" s="10"/>
    </row>
    <row r="66" spans="1:27" ht="15" customHeight="1" x14ac:dyDescent="0.25">
      <c r="A66" s="31">
        <f t="shared" si="13"/>
        <v>15</v>
      </c>
      <c r="B66" s="31" t="str">
        <f t="shared" si="14"/>
        <v>/</v>
      </c>
      <c r="C66" s="32"/>
      <c r="D66" s="112" t="str">
        <f t="shared" si="15"/>
        <v>/</v>
      </c>
      <c r="E66" s="113"/>
      <c r="F66" s="33"/>
      <c r="G66" s="34" t="str">
        <f t="shared" si="16"/>
        <v>/</v>
      </c>
      <c r="H66" s="66"/>
      <c r="I66" s="96" t="str">
        <f t="shared" si="17"/>
        <v>/</v>
      </c>
      <c r="J66" s="76"/>
      <c r="K66" s="96" t="str">
        <f t="shared" si="18"/>
        <v>/</v>
      </c>
      <c r="L66" s="7"/>
      <c r="M66" s="96" t="str">
        <f t="shared" si="19"/>
        <v>/</v>
      </c>
      <c r="N66" s="7"/>
      <c r="O66" s="7"/>
      <c r="P66" s="144" t="str">
        <f t="shared" si="20"/>
        <v>/</v>
      </c>
      <c r="Q66" s="145"/>
      <c r="R66" s="58"/>
      <c r="S66" s="58"/>
      <c r="T66" s="98"/>
      <c r="V66" s="18"/>
      <c r="W66" s="18"/>
      <c r="X66" s="18"/>
      <c r="Y66" s="138"/>
      <c r="Z66" s="138"/>
      <c r="AA66" s="10"/>
    </row>
    <row r="67" spans="1:27" ht="15" customHeight="1" x14ac:dyDescent="0.25">
      <c r="A67" s="31">
        <f t="shared" si="13"/>
        <v>16</v>
      </c>
      <c r="B67" s="31" t="str">
        <f t="shared" si="14"/>
        <v>/</v>
      </c>
      <c r="C67" s="32"/>
      <c r="D67" s="112" t="str">
        <f t="shared" si="15"/>
        <v>/</v>
      </c>
      <c r="E67" s="113"/>
      <c r="F67" s="33"/>
      <c r="G67" s="34" t="str">
        <f t="shared" si="16"/>
        <v>/</v>
      </c>
      <c r="H67" s="66"/>
      <c r="I67" s="96" t="str">
        <f t="shared" si="17"/>
        <v>/</v>
      </c>
      <c r="J67" s="76"/>
      <c r="K67" s="96" t="str">
        <f t="shared" si="18"/>
        <v>/</v>
      </c>
      <c r="L67" s="7"/>
      <c r="M67" s="96" t="str">
        <f t="shared" si="19"/>
        <v>/</v>
      </c>
      <c r="N67" s="7"/>
      <c r="O67" s="7"/>
      <c r="P67" s="144" t="str">
        <f t="shared" si="20"/>
        <v>/</v>
      </c>
      <c r="Q67" s="145"/>
      <c r="R67" s="58"/>
      <c r="S67" s="58"/>
      <c r="T67" s="98"/>
      <c r="V67" s="18"/>
      <c r="W67" s="18"/>
      <c r="X67" s="18"/>
      <c r="Y67" s="138"/>
      <c r="Z67" s="138"/>
    </row>
    <row r="68" spans="1:27" ht="15" customHeight="1" x14ac:dyDescent="0.25">
      <c r="A68" s="31">
        <f t="shared" si="13"/>
        <v>17</v>
      </c>
      <c r="B68" s="31" t="str">
        <f t="shared" si="14"/>
        <v>/</v>
      </c>
      <c r="C68" s="32"/>
      <c r="D68" s="112" t="str">
        <f t="shared" si="15"/>
        <v>/</v>
      </c>
      <c r="E68" s="113"/>
      <c r="F68" s="33"/>
      <c r="G68" s="34" t="str">
        <f t="shared" si="16"/>
        <v>/</v>
      </c>
      <c r="H68" s="66"/>
      <c r="I68" s="96" t="str">
        <f t="shared" si="17"/>
        <v>/</v>
      </c>
      <c r="J68" s="76"/>
      <c r="K68" s="96" t="str">
        <f t="shared" si="18"/>
        <v>/</v>
      </c>
      <c r="L68" s="7"/>
      <c r="M68" s="96" t="str">
        <f t="shared" si="19"/>
        <v>/</v>
      </c>
      <c r="N68" s="7"/>
      <c r="O68" s="7"/>
      <c r="P68" s="144" t="str">
        <f t="shared" si="20"/>
        <v>/</v>
      </c>
      <c r="Q68" s="145"/>
      <c r="R68" s="58"/>
      <c r="S68" s="58"/>
      <c r="T68" s="98"/>
      <c r="V68" s="18"/>
      <c r="W68" s="18"/>
      <c r="X68" s="18"/>
      <c r="Y68" s="138"/>
      <c r="Z68" s="138"/>
    </row>
    <row r="69" spans="1:27" ht="15" customHeight="1" x14ac:dyDescent="0.25">
      <c r="A69" s="31">
        <f t="shared" si="13"/>
        <v>18</v>
      </c>
      <c r="B69" s="31" t="str">
        <f t="shared" si="14"/>
        <v>/</v>
      </c>
      <c r="C69" s="32"/>
      <c r="D69" s="112" t="str">
        <f t="shared" si="15"/>
        <v>/</v>
      </c>
      <c r="E69" s="113"/>
      <c r="F69" s="33"/>
      <c r="G69" s="34" t="str">
        <f t="shared" si="16"/>
        <v>/</v>
      </c>
      <c r="H69" s="66"/>
      <c r="I69" s="96" t="str">
        <f t="shared" si="17"/>
        <v>/</v>
      </c>
      <c r="J69" s="76"/>
      <c r="K69" s="96" t="str">
        <f t="shared" si="18"/>
        <v>/</v>
      </c>
      <c r="L69" s="7"/>
      <c r="M69" s="96" t="str">
        <f t="shared" si="19"/>
        <v>/</v>
      </c>
      <c r="N69" s="7"/>
      <c r="O69" s="7"/>
      <c r="P69" s="144" t="str">
        <f t="shared" si="20"/>
        <v>/</v>
      </c>
      <c r="Q69" s="145"/>
      <c r="R69" s="58"/>
      <c r="S69" s="58"/>
      <c r="T69" s="98"/>
      <c r="V69" s="18"/>
      <c r="W69" s="18"/>
      <c r="X69" s="18"/>
      <c r="Y69" s="138"/>
      <c r="Z69" s="138"/>
      <c r="AA69" s="10"/>
    </row>
    <row r="70" spans="1:27" x14ac:dyDescent="0.25">
      <c r="A70" s="31">
        <f t="shared" si="13"/>
        <v>19</v>
      </c>
      <c r="B70" s="31" t="str">
        <f t="shared" si="14"/>
        <v>/</v>
      </c>
      <c r="C70" s="32"/>
      <c r="D70" s="112" t="str">
        <f t="shared" si="15"/>
        <v>/</v>
      </c>
      <c r="E70" s="113"/>
      <c r="F70" s="33"/>
      <c r="G70" s="34" t="str">
        <f t="shared" si="16"/>
        <v>/</v>
      </c>
      <c r="H70" s="66"/>
      <c r="I70" s="96" t="str">
        <f t="shared" si="17"/>
        <v>/</v>
      </c>
      <c r="J70" s="76"/>
      <c r="K70" s="96" t="str">
        <f t="shared" si="18"/>
        <v>/</v>
      </c>
      <c r="L70" s="7"/>
      <c r="M70" s="96" t="str">
        <f t="shared" si="19"/>
        <v>/</v>
      </c>
      <c r="N70" s="7"/>
      <c r="O70" s="7"/>
      <c r="P70" s="144" t="str">
        <f t="shared" si="20"/>
        <v>/</v>
      </c>
      <c r="Q70" s="145"/>
      <c r="R70" s="58"/>
      <c r="S70" s="58"/>
      <c r="T70" s="98"/>
      <c r="V70" s="18"/>
      <c r="W70" s="18"/>
      <c r="X70" s="18"/>
      <c r="Y70" s="138"/>
      <c r="Z70" s="138"/>
      <c r="AA70" s="10"/>
    </row>
    <row r="71" spans="1:27" x14ac:dyDescent="0.25">
      <c r="A71" s="31">
        <f t="shared" si="13"/>
        <v>20</v>
      </c>
      <c r="B71" s="31" t="str">
        <f t="shared" si="14"/>
        <v>/</v>
      </c>
      <c r="C71" s="32"/>
      <c r="D71" s="112" t="str">
        <f t="shared" si="15"/>
        <v>/</v>
      </c>
      <c r="E71" s="113"/>
      <c r="F71" s="33"/>
      <c r="G71" s="34" t="str">
        <f t="shared" si="16"/>
        <v>/</v>
      </c>
      <c r="H71" s="66"/>
      <c r="I71" s="96" t="str">
        <f t="shared" si="17"/>
        <v>/</v>
      </c>
      <c r="J71" s="76"/>
      <c r="K71" s="96" t="str">
        <f t="shared" si="18"/>
        <v>/</v>
      </c>
      <c r="L71" s="7"/>
      <c r="M71" s="96" t="str">
        <f t="shared" si="19"/>
        <v>/</v>
      </c>
      <c r="N71" s="7"/>
      <c r="O71" s="7"/>
      <c r="P71" s="144" t="str">
        <f t="shared" si="20"/>
        <v>/</v>
      </c>
      <c r="Q71" s="145"/>
      <c r="R71" s="58"/>
      <c r="S71" s="58"/>
      <c r="T71" s="98"/>
      <c r="V71" s="18"/>
      <c r="W71" s="18"/>
      <c r="X71" s="18"/>
      <c r="Y71" s="138"/>
      <c r="Z71" s="138"/>
      <c r="AA71" s="10"/>
    </row>
    <row r="72" spans="1:27" x14ac:dyDescent="0.25">
      <c r="B72" s="2"/>
      <c r="C72" s="2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8"/>
      <c r="Z72" s="10"/>
      <c r="AA72" s="10"/>
    </row>
  </sheetData>
  <sheetProtection sheet="1" objects="1" scenarios="1"/>
  <protectedRanges>
    <protectedRange sqref="E9:AA10" name="titel"/>
  </protectedRanges>
  <mergeCells count="162">
    <mergeCell ref="I44:I45"/>
    <mergeCell ref="J50:J51"/>
    <mergeCell ref="K50:K51"/>
    <mergeCell ref="L50:L51"/>
    <mergeCell ref="M50:M51"/>
    <mergeCell ref="A44:G45"/>
    <mergeCell ref="K44:K45"/>
    <mergeCell ref="S19:T19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S30:T30"/>
    <mergeCell ref="S31:T31"/>
    <mergeCell ref="S32:T32"/>
    <mergeCell ref="S33:T33"/>
    <mergeCell ref="K18:K19"/>
    <mergeCell ref="G50:G51"/>
    <mergeCell ref="A1:AA1"/>
    <mergeCell ref="A5:AA5"/>
    <mergeCell ref="A6:AA6"/>
    <mergeCell ref="A16:D16"/>
    <mergeCell ref="P17:AA17"/>
    <mergeCell ref="P50:Q51"/>
    <mergeCell ref="P52:Q52"/>
    <mergeCell ref="S37:T37"/>
    <mergeCell ref="S38:T38"/>
    <mergeCell ref="S39:T39"/>
    <mergeCell ref="S40:T40"/>
    <mergeCell ref="B50:B51"/>
    <mergeCell ref="Y52:Z52"/>
    <mergeCell ref="A18:B19"/>
    <mergeCell ref="A21:B21"/>
    <mergeCell ref="A22:B22"/>
    <mergeCell ref="A23:B23"/>
    <mergeCell ref="A24:B24"/>
    <mergeCell ref="A50:A51"/>
    <mergeCell ref="S36:T36"/>
    <mergeCell ref="A40:B40"/>
    <mergeCell ref="A39:B39"/>
    <mergeCell ref="J18:J19"/>
    <mergeCell ref="M18:M19"/>
    <mergeCell ref="D63:E63"/>
    <mergeCell ref="P64:Q64"/>
    <mergeCell ref="P65:Q65"/>
    <mergeCell ref="P66:Q66"/>
    <mergeCell ref="P67:Q67"/>
    <mergeCell ref="P68:Q68"/>
    <mergeCell ref="P69:Q69"/>
    <mergeCell ref="Y62:Z62"/>
    <mergeCell ref="Y63:Z63"/>
    <mergeCell ref="Y69:Z69"/>
    <mergeCell ref="P63:Q63"/>
    <mergeCell ref="Y64:Z64"/>
    <mergeCell ref="Y65:Z65"/>
    <mergeCell ref="D64:E64"/>
    <mergeCell ref="D65:E65"/>
    <mergeCell ref="D70:E70"/>
    <mergeCell ref="Y70:Z70"/>
    <mergeCell ref="D71:E71"/>
    <mergeCell ref="Y71:Z71"/>
    <mergeCell ref="D66:E66"/>
    <mergeCell ref="Y66:Z66"/>
    <mergeCell ref="D67:E67"/>
    <mergeCell ref="Y67:Z67"/>
    <mergeCell ref="D68:E68"/>
    <mergeCell ref="Y68:Z68"/>
    <mergeCell ref="P70:Q70"/>
    <mergeCell ref="P71:Q71"/>
    <mergeCell ref="D69:E69"/>
    <mergeCell ref="P55:Q55"/>
    <mergeCell ref="P56:Q56"/>
    <mergeCell ref="P57:Q57"/>
    <mergeCell ref="P58:Q58"/>
    <mergeCell ref="P59:Q59"/>
    <mergeCell ref="P60:Q60"/>
    <mergeCell ref="P61:Q61"/>
    <mergeCell ref="P62:Q62"/>
    <mergeCell ref="Y61:Z61"/>
    <mergeCell ref="Y56:Z56"/>
    <mergeCell ref="Y57:Z57"/>
    <mergeCell ref="Y58:Z58"/>
    <mergeCell ref="Y59:Z59"/>
    <mergeCell ref="Y60:Z60"/>
    <mergeCell ref="Y55:Z55"/>
    <mergeCell ref="Y54:Z54"/>
    <mergeCell ref="D52:E52"/>
    <mergeCell ref="L18:L19"/>
    <mergeCell ref="P18:X18"/>
    <mergeCell ref="D33:E33"/>
    <mergeCell ref="D34:E34"/>
    <mergeCell ref="D25:E25"/>
    <mergeCell ref="D26:E26"/>
    <mergeCell ref="D27:E27"/>
    <mergeCell ref="F18:F19"/>
    <mergeCell ref="D32:E32"/>
    <mergeCell ref="S34:T34"/>
    <mergeCell ref="S35:T35"/>
    <mergeCell ref="D40:E40"/>
    <mergeCell ref="D35:E35"/>
    <mergeCell ref="D36:E36"/>
    <mergeCell ref="D37:E37"/>
    <mergeCell ref="D38:E38"/>
    <mergeCell ref="Y53:Z53"/>
    <mergeCell ref="P53:Q53"/>
    <mergeCell ref="P54:Q54"/>
    <mergeCell ref="I50:I51"/>
    <mergeCell ref="D50:E51"/>
    <mergeCell ref="H18:H19"/>
    <mergeCell ref="A3:AA3"/>
    <mergeCell ref="A12:D12"/>
    <mergeCell ref="A15:D15"/>
    <mergeCell ref="A34:B34"/>
    <mergeCell ref="A25:B25"/>
    <mergeCell ref="A26:B26"/>
    <mergeCell ref="A27:B27"/>
    <mergeCell ref="A28:B28"/>
    <mergeCell ref="A29:B29"/>
    <mergeCell ref="Z18:Z19"/>
    <mergeCell ref="A9:D10"/>
    <mergeCell ref="AA18:AA19"/>
    <mergeCell ref="A30:B30"/>
    <mergeCell ref="A31:B31"/>
    <mergeCell ref="A32:B32"/>
    <mergeCell ref="A33:B33"/>
    <mergeCell ref="D28:E28"/>
    <mergeCell ref="D29:E29"/>
    <mergeCell ref="D18:E19"/>
    <mergeCell ref="D24:E24"/>
    <mergeCell ref="C18:C19"/>
    <mergeCell ref="N18:N19"/>
    <mergeCell ref="E9:AA9"/>
    <mergeCell ref="E10:AA10"/>
    <mergeCell ref="A13:D13"/>
    <mergeCell ref="I18:I19"/>
    <mergeCell ref="D30:E30"/>
    <mergeCell ref="D39:E39"/>
    <mergeCell ref="A35:B35"/>
    <mergeCell ref="A36:B36"/>
    <mergeCell ref="A37:B37"/>
    <mergeCell ref="A38:B38"/>
    <mergeCell ref="A14:D14"/>
    <mergeCell ref="D31:E31"/>
    <mergeCell ref="D23:E23"/>
    <mergeCell ref="G18:G19"/>
    <mergeCell ref="D21:E21"/>
    <mergeCell ref="D22:E22"/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</mergeCells>
  <pageMargins left="0.23622047244094491" right="0.23622047244094491" top="0.74803149606299213" bottom="0.74803149606299213" header="0.31496062992125984" footer="0.31496062992125984"/>
  <pageSetup paperSize="9" scale="53" fitToHeight="2" orientation="landscape" r:id="rId1"/>
  <headerFooter>
    <oddHeader>&amp;CCalcolo soglia di anomalia</oddHeader>
    <oddFooter>&amp;L&amp;Z&amp;F&amp;C&amp;P/&amp;N&amp;R&amp;D</oddFooter>
  </headerFooter>
  <rowBreaks count="1" manualBreakCount="1">
    <brk id="46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0367-B45D-4377-BC32-D052110A1F2C}">
  <dimension ref="A1:AH3"/>
  <sheetViews>
    <sheetView workbookViewId="0">
      <selection activeCell="A4" sqref="A4"/>
    </sheetView>
  </sheetViews>
  <sheetFormatPr baseColWidth="10" defaultRowHeight="15" x14ac:dyDescent="0.25"/>
  <cols>
    <col min="1" max="1" width="11.42578125" customWidth="1"/>
    <col min="11" max="11" width="1.140625" style="55" customWidth="1"/>
  </cols>
  <sheetData>
    <row r="1" spans="1:34" ht="15.75" x14ac:dyDescent="0.25">
      <c r="A1" s="107" t="s">
        <v>53</v>
      </c>
    </row>
    <row r="2" spans="1:34" ht="6" customHeight="1" x14ac:dyDescent="0.25"/>
    <row r="3" spans="1:34" x14ac:dyDescent="0.25">
      <c r="A3" t="s">
        <v>54</v>
      </c>
      <c r="J3" s="100"/>
      <c r="K3" s="110"/>
      <c r="L3" s="109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par. II - QUALITA'-PREZZO</vt:lpstr>
      <vt:lpstr>Istruzioni - Anleitung</vt:lpstr>
      <vt:lpstr>'par. II - QUALITA''-PREZZO'!Druckbereich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Paternoster, Paride</dc:creator>
  <cp:lastModifiedBy>Paternoster, Paride</cp:lastModifiedBy>
  <cp:lastPrinted>2018-10-02T09:09:41Z</cp:lastPrinted>
  <dcterms:created xsi:type="dcterms:W3CDTF">2017-09-15T12:11:14Z</dcterms:created>
  <dcterms:modified xsi:type="dcterms:W3CDTF">2018-11-23T09:39:01Z</dcterms:modified>
</cp:coreProperties>
</file>