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activeTab="0"/>
  </bookViews>
  <sheets>
    <sheet name="DE" sheetId="1" r:id="rId1"/>
  </sheets>
  <definedNames>
    <definedName name="_xlnm.Print_Area" localSheetId="0">'DE'!$A$1:$L$1132</definedName>
  </definedNames>
  <calcPr fullCalcOnLoad="1"/>
</workbook>
</file>

<file path=xl/sharedStrings.xml><?xml version="1.0" encoding="utf-8"?>
<sst xmlns="http://schemas.openxmlformats.org/spreadsheetml/2006/main" count="5678" uniqueCount="2920">
  <si>
    <t>Codice CIG:</t>
  </si>
  <si>
    <t>No.</t>
  </si>
  <si>
    <t>Pos.n.</t>
  </si>
  <si>
    <t>Denominazione</t>
  </si>
  <si>
    <t>Quantità</t>
  </si>
  <si>
    <t xml:space="preserve">
Importo Lavori a MISURA
</t>
  </si>
  <si>
    <t>Importo a base d'asta senza oneri di sicurezza</t>
  </si>
  <si>
    <t>Ribasso d'asta in %</t>
  </si>
  <si>
    <t>Oneri di sicurezza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</si>
  <si>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</si>
  <si>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</si>
  <si>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</si>
  <si>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</si>
  <si>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>51</t>
  </si>
  <si>
    <t>51.01</t>
  </si>
  <si>
    <t>51.01.01</t>
  </si>
  <si>
    <t>51.01.01.01</t>
  </si>
  <si>
    <t>Operaio alt. spec.</t>
  </si>
  <si>
    <t>51.01.01.02</t>
  </si>
  <si>
    <t>Operaio specializzato</t>
  </si>
  <si>
    <t>51.01.01.03</t>
  </si>
  <si>
    <t>Operaio qualificato</t>
  </si>
  <si>
    <t>51.01.02</t>
  </si>
  <si>
    <t>51.01.02.01</t>
  </si>
  <si>
    <t>Operaio di 5. livello</t>
  </si>
  <si>
    <t>51.01.02.02</t>
  </si>
  <si>
    <t>Operaio di 4. livello</t>
  </si>
  <si>
    <t>51.01.02.03</t>
  </si>
  <si>
    <t>Operaio di 3. livello</t>
  </si>
  <si>
    <t>51.01.02.04</t>
  </si>
  <si>
    <t>Operaio di 2. livello</t>
  </si>
  <si>
    <t>51.02</t>
  </si>
  <si>
    <t>51.02.01</t>
  </si>
  <si>
    <t>51.02.01.14</t>
  </si>
  <si>
    <t>51.02.01.14.d</t>
  </si>
  <si>
    <t>51.02.01.14.o</t>
  </si>
  <si>
    <t>Autocarro con cassa ribaltabile, 3 lati</t>
  </si>
  <si>
    <t>portata oltre 10,50 fino a 14,0 t</t>
  </si>
  <si>
    <t>sovrapprezzo per gru</t>
  </si>
  <si>
    <t>Noli</t>
  </si>
  <si>
    <t>51.02.02</t>
  </si>
  <si>
    <t>51.02.02.01</t>
  </si>
  <si>
    <t>Escavatore idraulico gommato, potenza motore:</t>
  </si>
  <si>
    <t>51.02.02.01.b</t>
  </si>
  <si>
    <t>da 37 a 50 kW (49 - 68 HP)</t>
  </si>
  <si>
    <t>51.02.02.02</t>
  </si>
  <si>
    <t>Escavatore idraulico cingolato, potenza motore:</t>
  </si>
  <si>
    <t>51.02.02.02.a</t>
  </si>
  <si>
    <t>fino a 36 kW (48 HP)</t>
  </si>
  <si>
    <t>51.02.02.02.b</t>
  </si>
  <si>
    <t>51.02.02.02.d</t>
  </si>
  <si>
    <t>da 77 a 101 kW (103 - 136 HP)</t>
  </si>
  <si>
    <t>51.02.02.10</t>
  </si>
  <si>
    <t>Pala caricatrice cingolata o gommata, potenza motore:</t>
  </si>
  <si>
    <t>51.02.02.10.e</t>
  </si>
  <si>
    <t>oltre 102 fino a 152 kW (137 - 204 HP)</t>
  </si>
  <si>
    <t>51.02.03</t>
  </si>
  <si>
    <t>51.02.03.05</t>
  </si>
  <si>
    <t>Costipatore ad esplosione (rana), energia fino 500 Nm</t>
  </si>
  <si>
    <t>51.02.03.12</t>
  </si>
  <si>
    <t>Rullo vibrante semovente</t>
  </si>
  <si>
    <t>51.02.03.12.e</t>
  </si>
  <si>
    <t>a tandem, con cabina, peso oltre 9,00 fino a 13,00 t</t>
  </si>
  <si>
    <t>51.02.05</t>
  </si>
  <si>
    <t>51.02.05.11</t>
  </si>
  <si>
    <t>Martello demolitore idraulico</t>
  </si>
  <si>
    <t>51.02.05.11.b</t>
  </si>
  <si>
    <t>peso oltre  100 fino a 300 kg</t>
  </si>
  <si>
    <t>51.02.05.11.e</t>
  </si>
  <si>
    <t>peso oltre  1100 fino a 1700 kg</t>
  </si>
  <si>
    <t>51.02.08</t>
  </si>
  <si>
    <t>51.02.08.05</t>
  </si>
  <si>
    <t>51.02.08.05.c</t>
  </si>
  <si>
    <t>51.02.50</t>
  </si>
  <si>
    <t>51.02.50.16*</t>
  </si>
  <si>
    <t>51.02.50.17*</t>
  </si>
  <si>
    <t>51.04</t>
  </si>
  <si>
    <t>51.04.01</t>
  </si>
  <si>
    <t>51.04.01.01</t>
  </si>
  <si>
    <t>Sabbia lavata per calcestruzzo.</t>
  </si>
  <si>
    <t>51.04.01.01.b</t>
  </si>
  <si>
    <t>pezzatura 3 - 5 mm</t>
  </si>
  <si>
    <t>51.04.01.10</t>
  </si>
  <si>
    <t>Ghiaia lavata per calcestruzzo.</t>
  </si>
  <si>
    <t>51.04.01.10.d</t>
  </si>
  <si>
    <t>pezzatura 31,5 fino a 63 mm</t>
  </si>
  <si>
    <t>51.04.08</t>
  </si>
  <si>
    <t>51.04.08.10</t>
  </si>
  <si>
    <t>51.04.14</t>
  </si>
  <si>
    <t>51.04.14.06</t>
  </si>
  <si>
    <t>Conglomerato preconfezionato, classe di consistenza S2</t>
  </si>
  <si>
    <t>51.04.14.06.h</t>
  </si>
  <si>
    <t>C 25/30 S2 D30</t>
  </si>
  <si>
    <t>51.04.20</t>
  </si>
  <si>
    <t>51.04.20.01</t>
  </si>
  <si>
    <t>Lamiera</t>
  </si>
  <si>
    <t>51.04.20.01.a</t>
  </si>
  <si>
    <t>S235</t>
  </si>
  <si>
    <t>52</t>
  </si>
  <si>
    <t>52.01</t>
  </si>
  <si>
    <t>52.01.01</t>
  </si>
  <si>
    <t>52.01.01.01*</t>
  </si>
  <si>
    <t>Installazione, manutenzione e sgombero cantiere della ex-discarica  Dörfl</t>
  </si>
  <si>
    <t>Somma oneri generali di cantiere</t>
  </si>
  <si>
    <t>53</t>
  </si>
  <si>
    <t>Decespugliamento - compreso taglio di piante di diametro fino a 15 cm</t>
  </si>
  <si>
    <t>53.05</t>
  </si>
  <si>
    <t>53.05.01</t>
  </si>
  <si>
    <t>53.05.01.01</t>
  </si>
  <si>
    <t>Taglio di pavimentazioni bituminose</t>
  </si>
  <si>
    <t>53.05.01.01.b</t>
  </si>
  <si>
    <t>53.05.01.01.c</t>
  </si>
  <si>
    <t>per spessori di pavimentazione oltre 20,00 cm</t>
  </si>
  <si>
    <t>Somma Mano d'opera</t>
  </si>
  <si>
    <t>Somma noli</t>
  </si>
  <si>
    <t>Somma lavori di disboscamento</t>
  </si>
  <si>
    <t>Somma materiali</t>
  </si>
  <si>
    <t>53.10</t>
  </si>
  <si>
    <t>53.10.03</t>
  </si>
  <si>
    <t>53.10.03.01</t>
  </si>
  <si>
    <t>Rimozione di barriera protettiva</t>
  </si>
  <si>
    <t>53.10.03.01.b</t>
  </si>
  <si>
    <t>barriera senza corrimano</t>
  </si>
  <si>
    <t>53.10.04</t>
  </si>
  <si>
    <t>53.10.04.01</t>
  </si>
  <si>
    <t>Rimozione di palo di linea elettrica</t>
  </si>
  <si>
    <t>53.10.04.01.a</t>
  </si>
  <si>
    <t>lunghezza palo: fino a 6,00 m</t>
  </si>
  <si>
    <t>53.10.04.02</t>
  </si>
  <si>
    <t>Rimozione di palo di illuminazione</t>
  </si>
  <si>
    <t>53.10.04.02.a</t>
  </si>
  <si>
    <t>53.10.04.02.b</t>
  </si>
  <si>
    <t>lunghezza palo: oltre 6,00 fino a 12,00 m</t>
  </si>
  <si>
    <t>53.10.04.02.e*</t>
  </si>
  <si>
    <t>53.10.07</t>
  </si>
  <si>
    <t>53.10.07.01</t>
  </si>
  <si>
    <t>53.10.07.01.a</t>
  </si>
  <si>
    <t>ringhiere in acciaio</t>
  </si>
  <si>
    <t>53.10.08</t>
  </si>
  <si>
    <t>53.10.08.01</t>
  </si>
  <si>
    <t>Rimozione di irrigatore</t>
  </si>
  <si>
    <t>53.10.08.02*</t>
  </si>
  <si>
    <t>Rimozione di tratte di tubazioni per irrigatori</t>
  </si>
  <si>
    <t>53.10.12</t>
  </si>
  <si>
    <t>53.10.12.01</t>
  </si>
  <si>
    <t>Rimozione, cernita e pulizia di cordonate</t>
  </si>
  <si>
    <t>53.10.12.01.b</t>
  </si>
  <si>
    <t>cordonate in calcestruzzo</t>
  </si>
  <si>
    <t>Asporto suppellettili</t>
  </si>
  <si>
    <t>Somma rimozioni</t>
  </si>
  <si>
    <t>53.11</t>
  </si>
  <si>
    <t>53.11.03</t>
  </si>
  <si>
    <t>Rimessa in opera di barriere protettive</t>
  </si>
  <si>
    <t>53.11.03.01</t>
  </si>
  <si>
    <t>53.11.03.01.b</t>
  </si>
  <si>
    <t>53.11.04</t>
  </si>
  <si>
    <t>53.11.04.02</t>
  </si>
  <si>
    <t>Rimessa in opera di palo di illuminazione</t>
  </si>
  <si>
    <t>53.11.04.02.b</t>
  </si>
  <si>
    <t>53.11.04.02.e*</t>
  </si>
  <si>
    <t>53.11.08</t>
  </si>
  <si>
    <t>53.11.08.01</t>
  </si>
  <si>
    <t>Rimessa in opera di irrigatore</t>
  </si>
  <si>
    <t>53.11.08.02*</t>
  </si>
  <si>
    <t>Rimessa in opera di tratte di tubazioni per irrigatori</t>
  </si>
  <si>
    <t>53.11.10</t>
  </si>
  <si>
    <t>53.11.10.01</t>
  </si>
  <si>
    <t>Rimessa in opera di chiusini e caditoie stradali</t>
  </si>
  <si>
    <t>Somma rimessa in opera di oggetti precedent. rimossi</t>
  </si>
  <si>
    <t>54</t>
  </si>
  <si>
    <t>Movimenti di terra, demolizioni</t>
  </si>
  <si>
    <t>Estrazione di massi in scavi di sbancamento</t>
  </si>
  <si>
    <t>Frantumazione di massi nel giacimento naturale, in scavi di sbancamento</t>
  </si>
  <si>
    <t>con ausilio di attrezzi idraulici o pneumatici montati sul mezzo di scavo</t>
  </si>
  <si>
    <t>Scavo di bonifica selettivo</t>
  </si>
  <si>
    <t xml:space="preserve">Carico e setacciatura del materiale contenente RSU </t>
  </si>
  <si>
    <t>Sovrapprezzo per profondità oltre 3,50 m.</t>
  </si>
  <si>
    <t>profondità oltre 3,50 m fino a 4,50 m</t>
  </si>
  <si>
    <t>profondità oltre 4,50 m fino a 6,00 m</t>
  </si>
  <si>
    <t>SCAVI A SEZIONE RISTRETTA (LAVORI DI SCAVO A SEZIONE OBBLIGATA)</t>
  </si>
  <si>
    <t>con caricamento su mezzo e con trasporto</t>
  </si>
  <si>
    <t>SOVRAPPREZZI PER ONERI PARTICOLARI</t>
  </si>
  <si>
    <t>Sovrapprezzo per scavo eseguito a mano</t>
  </si>
  <si>
    <t>in materiale di qualunque consistenza e natura</t>
  </si>
  <si>
    <t>fino a 3,50 m</t>
  </si>
  <si>
    <t>fino a 4,50 m</t>
  </si>
  <si>
    <t>fino a 5,50 m</t>
  </si>
  <si>
    <t>fino a 6,50 m</t>
  </si>
  <si>
    <t>54.02</t>
  </si>
  <si>
    <t>54.02.01</t>
  </si>
  <si>
    <t>54.02.01.01</t>
  </si>
  <si>
    <t>Demolizione completa</t>
  </si>
  <si>
    <t>54.02.01.01.c</t>
  </si>
  <si>
    <t>struttura in muratura con blocchi di cemento o laterizio, solai in c.a. oppure laterocemento, tetto in legno, acciaio oppure come solai</t>
  </si>
  <si>
    <t>54.02.01.01.d</t>
  </si>
  <si>
    <t>struttura portante in c.a. con solai in c.a. oppure laterocemento, tetto in legno,acciaio o come solai</t>
  </si>
  <si>
    <t>54.02.03</t>
  </si>
  <si>
    <t>54.02.03.05</t>
  </si>
  <si>
    <t>Demolizione di muratura a secco</t>
  </si>
  <si>
    <t>54.02.03.10</t>
  </si>
  <si>
    <t>Demolizione di muratura mista</t>
  </si>
  <si>
    <t>54.02.05</t>
  </si>
  <si>
    <t>54.02.05.05</t>
  </si>
  <si>
    <t>Demolizione di strutture in cemento armato</t>
  </si>
  <si>
    <t>54.02.05.05.a</t>
  </si>
  <si>
    <t>con attrezzi pneumatici a mano (martelli demolitori)</t>
  </si>
  <si>
    <t>54.02.05.05.b</t>
  </si>
  <si>
    <t>con apparecchiature speciali idrauliche (tenaglie, cesoie, pinze, martinetti, ecc.) comprese eventuali perforazioni</t>
  </si>
  <si>
    <t>54.02.20</t>
  </si>
  <si>
    <t>54.02.20.03</t>
  </si>
  <si>
    <t>Demolizione di pavimentazione bituminosa</t>
  </si>
  <si>
    <t>54.02.20.03.a</t>
  </si>
  <si>
    <t>spessore di pavimentazione fino a 10 cm</t>
  </si>
  <si>
    <t>54.02.20.03.b</t>
  </si>
  <si>
    <t>spessore  di pavimentazione oltre 10 cm fino a 20 cm</t>
  </si>
  <si>
    <t>54.02.20.03.c</t>
  </si>
  <si>
    <t>spessore di pavimentazione oltre 20 cm</t>
  </si>
  <si>
    <t>per superficie</t>
  </si>
  <si>
    <t>54.10</t>
  </si>
  <si>
    <t>54.10.02</t>
  </si>
  <si>
    <t>54.10.02.01*</t>
  </si>
  <si>
    <t>Caricamento, trasporto e scaricamento di materiale giacente in cantiere</t>
  </si>
  <si>
    <t>54.10.02.03</t>
  </si>
  <si>
    <t>Esecuzione di rilevati e rinterri</t>
  </si>
  <si>
    <t>54.10.02.03.b</t>
  </si>
  <si>
    <t>per opere non sensibili a cedimenti</t>
  </si>
  <si>
    <t>54.10.02.05</t>
  </si>
  <si>
    <t>Rinterro di scavi a sezione ristretta</t>
  </si>
  <si>
    <t>54.10.02.05.a</t>
  </si>
  <si>
    <t>per opere sensibili a cedimenti</t>
  </si>
  <si>
    <t>54.10.02.05.b</t>
  </si>
  <si>
    <t>54.10.03</t>
  </si>
  <si>
    <t>Formazione di rilevati e rinterri</t>
  </si>
  <si>
    <t>54.10.03.20</t>
  </si>
  <si>
    <t>Fornitura e posa in opera di ghiaione</t>
  </si>
  <si>
    <t>54.10.03.25</t>
  </si>
  <si>
    <t>Fornitura e posa in opera al di sotto dei rilevati o della sovrastruttura, di materiali anticapillari</t>
  </si>
  <si>
    <t>54.14</t>
  </si>
  <si>
    <t>54.14.01</t>
  </si>
  <si>
    <t>54.14.01.01</t>
  </si>
  <si>
    <t>Geotessuto a filo continuo</t>
  </si>
  <si>
    <t>54.14.01.01.a</t>
  </si>
  <si>
    <t>R 7,5 kN/m</t>
  </si>
  <si>
    <t>54.14.01.01.h</t>
  </si>
  <si>
    <t>R 28,0 kN/m</t>
  </si>
  <si>
    <t>54.14.09</t>
  </si>
  <si>
    <t>Esecuzione di scarpate in terra rinforzata</t>
  </si>
  <si>
    <t>altezza complessiva della scarpata fino a 4,00 m</t>
  </si>
  <si>
    <t>altezza complessiva della scarpata fino a 6,00 m</t>
  </si>
  <si>
    <t>54.14.10</t>
  </si>
  <si>
    <t>54.14.10.01</t>
  </si>
  <si>
    <t>Fornitura e posa in opera di strati separatori in polipropilene per sottofondi stradali</t>
  </si>
  <si>
    <t>54.14.10.01.a*</t>
  </si>
  <si>
    <t>Geotessile nontessuto per strati separatori per autostrade, superstrade e strade statali.</t>
  </si>
  <si>
    <t>54.14.10.03</t>
  </si>
  <si>
    <t>Fornitura e posa di strati drenanti in polipropilene</t>
  </si>
  <si>
    <t>54.14.10.03.a</t>
  </si>
  <si>
    <t>Geotessile nontessuto per strati drenanti</t>
  </si>
  <si>
    <t>54.16</t>
  </si>
  <si>
    <t>54.16.03</t>
  </si>
  <si>
    <t>54.16.03.01</t>
  </si>
  <si>
    <t>Fornitura di materiale di primo impiego e/o di riciclaggio ed esecuzione di strati di base</t>
  </si>
  <si>
    <t>54.16.03.01.d</t>
  </si>
  <si>
    <t>a volume in opera</t>
  </si>
  <si>
    <t>54.16.03.10</t>
  </si>
  <si>
    <t>Fornitura e posa in opera  di  materiale  granulometricamente  stabilizzato (materiale di primo impiego e/o di riciclo) per chiusura superficiale</t>
  </si>
  <si>
    <t>54.16.03.10.b</t>
  </si>
  <si>
    <t>54.16.03.24</t>
  </si>
  <si>
    <t>Esecuzione strato di fondazione  in  misto  cementato</t>
  </si>
  <si>
    <t>54.20</t>
  </si>
  <si>
    <t>54.20.05</t>
  </si>
  <si>
    <t>54.20.05.05</t>
  </si>
  <si>
    <t>Bloccaggio di pietrame, spessore minimo strato: 30 cm</t>
  </si>
  <si>
    <t>54.20.10</t>
  </si>
  <si>
    <t>54.20.10.01</t>
  </si>
  <si>
    <t>Materiale drenante senza stratificazioni</t>
  </si>
  <si>
    <t>54.20.10.01.a</t>
  </si>
  <si>
    <t>fuso granulometrico (mm) 10/35</t>
  </si>
  <si>
    <t>54.20.10.01.b</t>
  </si>
  <si>
    <t>fuso granulometrico (mm) 35/70</t>
  </si>
  <si>
    <t>54.20.10.04</t>
  </si>
  <si>
    <t>Materiale drenante in strati verticali</t>
  </si>
  <si>
    <t>54.20.10.04.b</t>
  </si>
  <si>
    <t>fuso granulometrico (mm): 35/70</t>
  </si>
  <si>
    <t>54.20.10.05</t>
  </si>
  <si>
    <t>Materiale drenante in strati orizzontali</t>
  </si>
  <si>
    <t>54.20.10.05.a</t>
  </si>
  <si>
    <t>fuso granulometrico (mm): 10/35</t>
  </si>
  <si>
    <t>54.20.10.05.b</t>
  </si>
  <si>
    <t>Strato di corazzamento</t>
  </si>
  <si>
    <t>spessore non inferiore a 30 cm</t>
  </si>
  <si>
    <t>Pozzo perdente acque piovane:</t>
  </si>
  <si>
    <t>ø 1500mm</t>
  </si>
  <si>
    <t>54.25</t>
  </si>
  <si>
    <t>54.25.01</t>
  </si>
  <si>
    <t>54.25.01.01</t>
  </si>
  <si>
    <t>Massi da cava per scogliera (V min)</t>
  </si>
  <si>
    <t>54.25.01.01.l</t>
  </si>
  <si>
    <t>V min = 0,20 m3 (ca. 60 cm)</t>
  </si>
  <si>
    <t>54.25.05</t>
  </si>
  <si>
    <t>54.25.05.05</t>
  </si>
  <si>
    <t>Esecuzione di scogliere normali</t>
  </si>
  <si>
    <t>54.25.05.05.c</t>
  </si>
  <si>
    <t>per superficie lorda</t>
  </si>
  <si>
    <t>54.30</t>
  </si>
  <si>
    <t>54.30.01</t>
  </si>
  <si>
    <t>54.30.01.01</t>
  </si>
  <si>
    <t>Scavo di terra vegetale</t>
  </si>
  <si>
    <t>54.30.01.01.a*</t>
  </si>
  <si>
    <t>Scoticamento (scavo) di zolle erbose, spessore ca. cm 15</t>
  </si>
  <si>
    <t>54.30.03</t>
  </si>
  <si>
    <t>54.30.03.05</t>
  </si>
  <si>
    <t>Caricamento, trasporto e scaricamento di terra vegetale, compost, torba</t>
  </si>
  <si>
    <t>54.30.03.05.a</t>
  </si>
  <si>
    <t>terra vegetale, compost, torba: sciolti</t>
  </si>
  <si>
    <t>54.30.05</t>
  </si>
  <si>
    <t>54.30.05.01</t>
  </si>
  <si>
    <t>Spandimento e spianamento di terra vegetale, compost, torba</t>
  </si>
  <si>
    <t>54.30.05.01.b</t>
  </si>
  <si>
    <t>spessore 16 - 25 cm</t>
  </si>
  <si>
    <t>54.30.05.01.d</t>
  </si>
  <si>
    <t>spessore variabile</t>
  </si>
  <si>
    <t>54.45</t>
  </si>
  <si>
    <t>54.45.02</t>
  </si>
  <si>
    <t>54.45.02.01</t>
  </si>
  <si>
    <t>cat.2/A: macerie edili minerali</t>
  </si>
  <si>
    <t>54.45.02.03</t>
  </si>
  <si>
    <t>cat.2/C: asfalto</t>
  </si>
  <si>
    <t>54.45.02.04</t>
  </si>
  <si>
    <t>cat.3/A: macerie edili frammiste al 10%</t>
  </si>
  <si>
    <t>54.45.02.08</t>
  </si>
  <si>
    <t>cat.4/A: calcestruzzo armato</t>
  </si>
  <si>
    <t>54.45.02.11</t>
  </si>
  <si>
    <t>cat.4/D: calcestruzzo non armato senza impurità e senza  mattoni e ferro</t>
  </si>
  <si>
    <t>54.45.03</t>
  </si>
  <si>
    <t>54.45.03.01</t>
  </si>
  <si>
    <t>cat.5/A: macerie edili sintetiche, imballaggi</t>
  </si>
  <si>
    <t>54.45.06</t>
  </si>
  <si>
    <t>54.45.06.04*</t>
  </si>
  <si>
    <t xml:space="preserve">Analisi sul talquale del terreno </t>
  </si>
  <si>
    <t>Analisi di cessione</t>
  </si>
  <si>
    <t>Analisi di classificazione del rifiuto</t>
  </si>
  <si>
    <t>Analisi completa acque di falda</t>
  </si>
  <si>
    <t>Somma scavi</t>
  </si>
  <si>
    <t>Somma demolizioni</t>
  </si>
  <si>
    <t>Somma rilevati e rinterri</t>
  </si>
  <si>
    <t>Somma lavori in geotessuto</t>
  </si>
  <si>
    <t>Somma strati di base</t>
  </si>
  <si>
    <t>Somma drenaggi</t>
  </si>
  <si>
    <t>Somma pozzi perdenti</t>
  </si>
  <si>
    <t>Somma scogliere</t>
  </si>
  <si>
    <t>Somma lavori con terra vegetale</t>
  </si>
  <si>
    <t>55.15</t>
  </si>
  <si>
    <t>55.15.02</t>
  </si>
  <si>
    <t>55.15.02.02</t>
  </si>
  <si>
    <t>Pompa, potenza 5,01 - 15 kW</t>
  </si>
  <si>
    <t>55.15.02.02.a</t>
  </si>
  <si>
    <t>per ora d'esercizio</t>
  </si>
  <si>
    <t>55.15.02.03</t>
  </si>
  <si>
    <t>Pompa, potenza 15,01 - 30 kW</t>
  </si>
  <si>
    <t>55.15.02.03.a</t>
  </si>
  <si>
    <t>55.21</t>
  </si>
  <si>
    <t>55.21.02</t>
  </si>
  <si>
    <t>55.21.02.01</t>
  </si>
  <si>
    <t>Deviazione provvisoria di acquedotto, con tubazioni del DN:</t>
  </si>
  <si>
    <t>55.25</t>
  </si>
  <si>
    <t>55.25.01</t>
  </si>
  <si>
    <t>55.25.01.01</t>
  </si>
  <si>
    <t>Deviazione provvisoria appoggiata sul suolo</t>
  </si>
  <si>
    <t>55.25.01.01.h</t>
  </si>
  <si>
    <t>DN 1201 - 1400</t>
  </si>
  <si>
    <t>55.</t>
  </si>
  <si>
    <t>Somma diritti di discarica</t>
  </si>
  <si>
    <t>Somma aggottamenti, abbassamenti di falda, pozzi idrici</t>
  </si>
  <si>
    <t>Aggottamenti, abbassamenti di falda, pozzi idrici</t>
  </si>
  <si>
    <t>58.</t>
  </si>
  <si>
    <t>58.01</t>
  </si>
  <si>
    <t>58.01.01</t>
  </si>
  <si>
    <t>58.01.01.01</t>
  </si>
  <si>
    <t>Centinatura di impalcati stradali  H = 2,01 - 5,00 m</t>
  </si>
  <si>
    <t>58.02</t>
  </si>
  <si>
    <t>58.02.01</t>
  </si>
  <si>
    <t>58.02.01.01</t>
  </si>
  <si>
    <t>Casseratura laterale per solette e solettoni di base</t>
  </si>
  <si>
    <t>58.02.01.01.b</t>
  </si>
  <si>
    <t>per struttura superficiale S2</t>
  </si>
  <si>
    <t>58.02.01.02</t>
  </si>
  <si>
    <t>Casseratura laterale per fondazioni</t>
  </si>
  <si>
    <t>58.02.01.02.b</t>
  </si>
  <si>
    <t>58.02.02</t>
  </si>
  <si>
    <t>58.02.02.01</t>
  </si>
  <si>
    <t>Casseratura unilaterale per muri e pareti diritte</t>
  </si>
  <si>
    <t>58.02.02.01.c</t>
  </si>
  <si>
    <t>per struttura superficiale S3</t>
  </si>
  <si>
    <t>58.02.02.01.d</t>
  </si>
  <si>
    <t>per struttura superficiale S4a</t>
  </si>
  <si>
    <t>58.02.02.01.f</t>
  </si>
  <si>
    <t>per struttura superficiale S4c</t>
  </si>
  <si>
    <t>58.02.02.02</t>
  </si>
  <si>
    <t>Casseratura per muri e pareti diritte</t>
  </si>
  <si>
    <t>58.02.02.02.c</t>
  </si>
  <si>
    <t>58.02.02.02.e</t>
  </si>
  <si>
    <t>per struttura superficiale S4b</t>
  </si>
  <si>
    <t>58.02.02.02.f</t>
  </si>
  <si>
    <t>58.02.03</t>
  </si>
  <si>
    <t>58.02.03.01</t>
  </si>
  <si>
    <t>Casseratura di solette</t>
  </si>
  <si>
    <t>58.02.03.01.d</t>
  </si>
  <si>
    <t>58.02.03.20</t>
  </si>
  <si>
    <t>Casseratura di solette per scale, pianerottoli, gradini</t>
  </si>
  <si>
    <t>58.02.03.20.b</t>
  </si>
  <si>
    <t>58.02.03.20.d</t>
  </si>
  <si>
    <t>58.02.03.20.e</t>
  </si>
  <si>
    <t>58.02.04</t>
  </si>
  <si>
    <t>58.02.04.01</t>
  </si>
  <si>
    <t>Casseratura di travi rettilinee</t>
  </si>
  <si>
    <t>58.02.04.01.c</t>
  </si>
  <si>
    <t>58.02.06</t>
  </si>
  <si>
    <t>58.02.06.01</t>
  </si>
  <si>
    <t>Casseratura di impalcati rettilinei (solette, travi), (centinatura esclusa)</t>
  </si>
  <si>
    <t>58.02.06.01.b</t>
  </si>
  <si>
    <t>58.02.06.01.d</t>
  </si>
  <si>
    <t>58.02.06.90</t>
  </si>
  <si>
    <t>Sovrapprezzo per impalcato con asse curvo planimetricamente, R = cost.</t>
  </si>
  <si>
    <t>58.02.30</t>
  </si>
  <si>
    <t>58.02.30.50</t>
  </si>
  <si>
    <t>Piani di lavoro, H &gt; 4,0 m</t>
  </si>
  <si>
    <t>58.02.30.50.a</t>
  </si>
  <si>
    <t>H oltre 4,0 fino a 6,0 m</t>
  </si>
  <si>
    <t>58.02.50</t>
  </si>
  <si>
    <t>58.02.50.01</t>
  </si>
  <si>
    <t>Fornitura e posa in opera di listelli triangolari</t>
  </si>
  <si>
    <t>58.02.50.01.b</t>
  </si>
  <si>
    <t>20/20 mm</t>
  </si>
  <si>
    <t>58.03</t>
  </si>
  <si>
    <t>58.03.01</t>
  </si>
  <si>
    <t>58.03.01.01.a*</t>
  </si>
  <si>
    <t>classe C 8/10</t>
  </si>
  <si>
    <t>58.03.01.05*</t>
  </si>
  <si>
    <t>Conglomerato monogranulare filtrante</t>
  </si>
  <si>
    <t>58.03.02</t>
  </si>
  <si>
    <t>58.03.02.09.f*</t>
  </si>
  <si>
    <t>classe C 30/37 - XF2</t>
  </si>
  <si>
    <t>58.03.02.09.g*</t>
  </si>
  <si>
    <t>classe C 30/37 - XF3</t>
  </si>
  <si>
    <t>58.03.02.09.h*</t>
  </si>
  <si>
    <t>classe C 30/37 - XF4</t>
  </si>
  <si>
    <t>58.03.90</t>
  </si>
  <si>
    <t>58.03.90.30</t>
  </si>
  <si>
    <t>Sovrapprezzo per parti speciali per calcestruzzo impermeabile</t>
  </si>
  <si>
    <t>58.03.90.09</t>
  </si>
  <si>
    <t>Sovrapprezzo per conglomerato cementizio con altre classi di consistenza</t>
  </si>
  <si>
    <t>58.03.90.09.a</t>
  </si>
  <si>
    <t>classe di consistenza S4, fluida</t>
  </si>
  <si>
    <t>58.10</t>
  </si>
  <si>
    <t>58.10.02</t>
  </si>
  <si>
    <t>58.10.02.02</t>
  </si>
  <si>
    <t>Barre ad aderenza migl. controllate in stabilimento</t>
  </si>
  <si>
    <t>58.10.02.02.b</t>
  </si>
  <si>
    <t>acciaio B450C</t>
  </si>
  <si>
    <t>58.10.03</t>
  </si>
  <si>
    <t>58.10.03.02</t>
  </si>
  <si>
    <t>Rete elettrosaldata con fili nervati</t>
  </si>
  <si>
    <t>58.10.03.02.a</t>
  </si>
  <si>
    <t>acciaio ad aderenza migl., B450C</t>
  </si>
  <si>
    <t>Infissione di barre filettate</t>
  </si>
  <si>
    <t>Perforazione per connessioni di ancoraggi a strutture esistenti</t>
  </si>
  <si>
    <t>58.20</t>
  </si>
  <si>
    <t>58.20.02</t>
  </si>
  <si>
    <t>58.20.02.02</t>
  </si>
  <si>
    <t>Striatura a mano oppure con macchina adatta</t>
  </si>
  <si>
    <t>58.20.02.02.a</t>
  </si>
  <si>
    <t>a mano</t>
  </si>
  <si>
    <t>58.86</t>
  </si>
  <si>
    <t>58.86.05</t>
  </si>
  <si>
    <t>Pulvino C 30/37 (Rck 37) /B450C</t>
  </si>
  <si>
    <t>conglomerato : ca. 1,4 m3/m; acciaio : 65 - 70 kg/m3</t>
  </si>
  <si>
    <t>Realizzazione in opera di baggiolo per ponte stradale predisposto per l'alloggiamento di un apparecchio d'appoggio da ponte.</t>
  </si>
  <si>
    <t>Ancoraggi</t>
  </si>
  <si>
    <t>Somma opere in conglomerato cementizio armato e non armato</t>
  </si>
  <si>
    <t>59.05</t>
  </si>
  <si>
    <t>59.05.01</t>
  </si>
  <si>
    <t>59.05.01.10</t>
  </si>
  <si>
    <t>Muri ciclopici</t>
  </si>
  <si>
    <t>59.05.01.10.b</t>
  </si>
  <si>
    <t>con granito, da cava</t>
  </si>
  <si>
    <t>59.05.02</t>
  </si>
  <si>
    <t>59.05.02.01</t>
  </si>
  <si>
    <t>Selciatone di pietrame a secco</t>
  </si>
  <si>
    <t>59.05.02.01.c</t>
  </si>
  <si>
    <t>spessore minimo finito 70 cm</t>
  </si>
  <si>
    <t>59.07</t>
  </si>
  <si>
    <t>59.07.01</t>
  </si>
  <si>
    <t>59.07.01.10</t>
  </si>
  <si>
    <t>Paramento in pietrame per muri in conglomerato cementizio</t>
  </si>
  <si>
    <t>59.09</t>
  </si>
  <si>
    <t>59.09.01</t>
  </si>
  <si>
    <t>59.09.01.01</t>
  </si>
  <si>
    <t>Muratura mista a mosaico greggio</t>
  </si>
  <si>
    <t>59.09.01.01.l</t>
  </si>
  <si>
    <t>in granito da cava, cls. C 25/30</t>
  </si>
  <si>
    <t>59.09.05</t>
  </si>
  <si>
    <t>59.09.05.01</t>
  </si>
  <si>
    <t>Piccoli manufatti in pietrame e conglom. cementizio</t>
  </si>
  <si>
    <t>59.09.05.01.b</t>
  </si>
  <si>
    <t>classe di resistenza conglomerato cementizio: C 20/25</t>
  </si>
  <si>
    <t>59.90</t>
  </si>
  <si>
    <t>59.90.05</t>
  </si>
  <si>
    <t>59.90.05.05</t>
  </si>
  <si>
    <t>Sovrapprezzo per muro di controripa</t>
  </si>
  <si>
    <t>59.90.05.05.a</t>
  </si>
  <si>
    <t>per la muratura</t>
  </si>
  <si>
    <t>59.90.05.05.b</t>
  </si>
  <si>
    <t>per la fugatura</t>
  </si>
  <si>
    <t>Somma opere in pietrame a secco</t>
  </si>
  <si>
    <t>61</t>
  </si>
  <si>
    <t>Fornitura e posa di lastre in c.a. come casseratura di solette</t>
  </si>
  <si>
    <t>per impalcati da ponte a struttura mista. Spessore lastra compreso fra 4-6 cm</t>
  </si>
  <si>
    <t>Veletta laterale di finitura in conglomerato cementizio C30/37 XF4, in elementi prefabbricati</t>
  </si>
  <si>
    <t>Lunghezza max elementi 2.00 m; sezione come da disegno, compresa fra 0.08 e 0.20 mq</t>
  </si>
  <si>
    <t>sovrapprezzo per colorazione</t>
  </si>
  <si>
    <t>63</t>
  </si>
  <si>
    <t>63.10</t>
  </si>
  <si>
    <t>Ponti in acciaio S 355 J2</t>
  </si>
  <si>
    <t>per ogni luce</t>
  </si>
  <si>
    <t>63.10.90</t>
  </si>
  <si>
    <t>63.10.90.01*</t>
  </si>
  <si>
    <t>Sovrapprezzo per utilizzo di acciaio autoprotetto (Corten o simili), con superficie finita con sabbiatura al grado SA 2 al solo scopo di favorire la formazione di una patina autoprotettiva uniforme.</t>
  </si>
  <si>
    <t>63.10.90.15</t>
  </si>
  <si>
    <t>Sovrapprezzo per ponte inclinato longitudinalmente</t>
  </si>
  <si>
    <t>63.80</t>
  </si>
  <si>
    <t>63.80.10</t>
  </si>
  <si>
    <t>Giunti di dilatazione in acciaio "corten"</t>
  </si>
  <si>
    <t>s=50 mm</t>
  </si>
  <si>
    <t>Coprigiunto in acciaio INOX</t>
  </si>
  <si>
    <t>per i giunti con "s" fino a +/- 125 mm</t>
  </si>
  <si>
    <t>tipo fisso</t>
  </si>
  <si>
    <t>VF 350-55</t>
  </si>
  <si>
    <t>VU 175/100-20</t>
  </si>
  <si>
    <t>VU 175/100-30</t>
  </si>
  <si>
    <t>tipo unidirezionale trasversale</t>
  </si>
  <si>
    <t>VU* 250-25/20</t>
  </si>
  <si>
    <t>tipo multidirezionale</t>
  </si>
  <si>
    <t>VM 175/100/50</t>
  </si>
  <si>
    <t>Somma opere in acciaio</t>
  </si>
  <si>
    <t>67</t>
  </si>
  <si>
    <t>67.10</t>
  </si>
  <si>
    <t>67.10.05</t>
  </si>
  <si>
    <t>67.10.05.09</t>
  </si>
  <si>
    <t>Massetti con una classe di resistenza minima di C35</t>
  </si>
  <si>
    <t>67.10.05.09.a</t>
  </si>
  <si>
    <t>spessore costante s = 5 cm</t>
  </si>
  <si>
    <t>Somma intonaci, massetti, pavimenti industriali</t>
  </si>
  <si>
    <t>70</t>
  </si>
  <si>
    <t>70.10</t>
  </si>
  <si>
    <t>70.10.05</t>
  </si>
  <si>
    <t>70.10.05.15</t>
  </si>
  <si>
    <t>Impermeabilizzazione con fogli saldati di PVC, posati a secco</t>
  </si>
  <si>
    <t>70.10.05.15.e*</t>
  </si>
  <si>
    <t>spessore foglio 2,0 mm - saldatura doppia</t>
  </si>
  <si>
    <t>70.10.12</t>
  </si>
  <si>
    <t>Impermeabilizzazione di superfici carrabili con doppia guaina bituminosa elastomerica-plastomerica</t>
  </si>
  <si>
    <t>S: 5+5 mm</t>
  </si>
  <si>
    <t>70.10.12.12*</t>
  </si>
  <si>
    <t>Membrana bituminosa autoadesiva a freddo per sottofondi stradali</t>
  </si>
  <si>
    <t>70.10.12.13*</t>
  </si>
  <si>
    <t>Rete in fibra di vetro rivestita in PVC antifessurazione per sottofondi stradali</t>
  </si>
  <si>
    <t>70.30</t>
  </si>
  <si>
    <t>70.30.05</t>
  </si>
  <si>
    <t>70.30.05.05</t>
  </si>
  <si>
    <t>Impermeabilizzazione di giunti di ripresa con profilati sintetici</t>
  </si>
  <si>
    <t>70.30.05.05.m</t>
  </si>
  <si>
    <t>B= 25-26 cm, G = 1,95-2,05 kg/m, per bordo</t>
  </si>
  <si>
    <t>70.30.05.10</t>
  </si>
  <si>
    <t>Impermeabilizzazione di giunto di ripresa con cordolo bentonitico</t>
  </si>
  <si>
    <t>70.30.05.10.a</t>
  </si>
  <si>
    <t>sezione ca. 20 x 25 mm</t>
  </si>
  <si>
    <t>70.30.10</t>
  </si>
  <si>
    <t>70.30.10.05</t>
  </si>
  <si>
    <t>Impermeabilizzazione di giunto di dilatazione con profilati sintetici</t>
  </si>
  <si>
    <t>70.30.10.05.b</t>
  </si>
  <si>
    <t>B = 18-20 cm, G = 1,05-1,15 kg/m,  con anello centrale chiuso</t>
  </si>
  <si>
    <t>70.80</t>
  </si>
  <si>
    <t>70.80.10</t>
  </si>
  <si>
    <t>70.80.10.07</t>
  </si>
  <si>
    <t>Strato di protezione, zavorra e drenaggio di ghiaino</t>
  </si>
  <si>
    <t>70.80.10.07.c</t>
  </si>
  <si>
    <t>spessore finito 15 cm</t>
  </si>
  <si>
    <t>70.80.10.22</t>
  </si>
  <si>
    <t>Fornitura e posa di membrana bugnata, di polietilene ad alta densità (HDPE)</t>
  </si>
  <si>
    <t>70.80.10.22.c*</t>
  </si>
  <si>
    <t>70.80.10.30</t>
  </si>
  <si>
    <t>Esecuzione di drenaggio verticale, con stuoia</t>
  </si>
  <si>
    <t>70.80.10.31*</t>
  </si>
  <si>
    <t>Esecuzione di drenaggio verticale, con stuoia (due non-tessuti filtranti)</t>
  </si>
  <si>
    <t>Rimozione di drenaggio verticale, con stuoia</t>
  </si>
  <si>
    <t>Somma impermeabilizzazioni, rivestimenti protettivi</t>
  </si>
  <si>
    <t>75</t>
  </si>
  <si>
    <t>75.01</t>
  </si>
  <si>
    <t>75.01.01</t>
  </si>
  <si>
    <t>75.01.01.10</t>
  </si>
  <si>
    <t>Tubo per acquedotto, rivestimento pesante</t>
  </si>
  <si>
    <t>75.01.01.10.b</t>
  </si>
  <si>
    <t>PN 40 - DN mm 80</t>
  </si>
  <si>
    <t>75.10</t>
  </si>
  <si>
    <t>75.10.01</t>
  </si>
  <si>
    <t>75.10.01.30</t>
  </si>
  <si>
    <t>Tubo di polietilene PE100 per acquedotto - PN 16</t>
  </si>
  <si>
    <t>75.10.01.30.i</t>
  </si>
  <si>
    <t>DN mm 125</t>
  </si>
  <si>
    <t>75.10.01.30.l*</t>
  </si>
  <si>
    <t>DN mm 160</t>
  </si>
  <si>
    <t>75.10.01.32</t>
  </si>
  <si>
    <t>Tubo di polietilene PE100 per acquedotto - PN 20</t>
  </si>
  <si>
    <t>75.10.01.32.k</t>
  </si>
  <si>
    <t>75.10.01.40</t>
  </si>
  <si>
    <t>75.10.01.40.a</t>
  </si>
  <si>
    <t>DN  63 mm</t>
  </si>
  <si>
    <t>75.10.01.40.b</t>
  </si>
  <si>
    <t>DN  90 mm</t>
  </si>
  <si>
    <t>75.10.01.40.d</t>
  </si>
  <si>
    <t>DN 125 mm</t>
  </si>
  <si>
    <t>75.10.01.40.h*</t>
  </si>
  <si>
    <t>75.10.01.60*</t>
  </si>
  <si>
    <t>Tritubo in PE DN 3x50 PN10 (PE HD UNI 7611/T312 PN 10 DN 50)</t>
  </si>
  <si>
    <t>75.10.02</t>
  </si>
  <si>
    <t>75.10.02.05</t>
  </si>
  <si>
    <t>Tubo di PVC per acquedotto - PN 4</t>
  </si>
  <si>
    <t>75.10.02.05.c</t>
  </si>
  <si>
    <t>DN mm 250</t>
  </si>
  <si>
    <t>75.10.02.10</t>
  </si>
  <si>
    <t>Tubo di PVC per acquedotto - PN 6</t>
  </si>
  <si>
    <t>75.10.02.10.g</t>
  </si>
  <si>
    <t>75.10.04</t>
  </si>
  <si>
    <t>75.10.04.05</t>
  </si>
  <si>
    <t>Tubo di PVC per fognatura</t>
  </si>
  <si>
    <t>75.10.04.05.c</t>
  </si>
  <si>
    <t>DN 160</t>
  </si>
  <si>
    <t>75.10.04.05.d</t>
  </si>
  <si>
    <t>DN 200</t>
  </si>
  <si>
    <t>75.10.04.05.e</t>
  </si>
  <si>
    <t>DN 250</t>
  </si>
  <si>
    <t>75.10.04.05.f</t>
  </si>
  <si>
    <t>DN 315</t>
  </si>
  <si>
    <t>75.10.05</t>
  </si>
  <si>
    <t>75.10.05.05</t>
  </si>
  <si>
    <t>Tubo di PVC per drenaggio, tipo A</t>
  </si>
  <si>
    <t>75.10.05.05.c</t>
  </si>
  <si>
    <t>DN mm 150</t>
  </si>
  <si>
    <t>75.10.05.05.d*</t>
  </si>
  <si>
    <t>DN mm 200</t>
  </si>
  <si>
    <t>75.10.05.20</t>
  </si>
  <si>
    <t>Tubo di PVC per drenaggio, tipo D</t>
  </si>
  <si>
    <t>75.10.05.20.e*</t>
  </si>
  <si>
    <t>75.10.06</t>
  </si>
  <si>
    <t>Canali in vetroresina</t>
  </si>
  <si>
    <t>D200  S = 200 mm - D = 5.2 mm</t>
  </si>
  <si>
    <t>75.10.07</t>
  </si>
  <si>
    <t>75.10.07.04</t>
  </si>
  <si>
    <t>Tubo per fognatura in PIV - classe D, RG 10000, PN 2.5</t>
  </si>
  <si>
    <t>75.10.07.04.a</t>
  </si>
  <si>
    <t>DN 150</t>
  </si>
  <si>
    <t>Tubo a monostrato per alto carico in PP SN10</t>
  </si>
  <si>
    <t>DN/OD 315</t>
  </si>
  <si>
    <t>DN/OD 500</t>
  </si>
  <si>
    <t>75.20</t>
  </si>
  <si>
    <t>75.20.01</t>
  </si>
  <si>
    <t>75.20.01.10</t>
  </si>
  <si>
    <t>Tubo circolare centrifugato di cs. DIN 4032, giunto a bicchiere</t>
  </si>
  <si>
    <t>75.20.01.10.d</t>
  </si>
  <si>
    <t>DN cm 60</t>
  </si>
  <si>
    <t>75.20.02</t>
  </si>
  <si>
    <t>75.20.02.10</t>
  </si>
  <si>
    <t>Tubo circolare centrifugato di cemento armato con giunto a bicchiere</t>
  </si>
  <si>
    <t>75.20.02.05.s*</t>
  </si>
  <si>
    <t>diametro cm 200</t>
  </si>
  <si>
    <t>75.80</t>
  </si>
  <si>
    <t>75.80.05</t>
  </si>
  <si>
    <t>75.80.05.05</t>
  </si>
  <si>
    <t>Fornitura e posa in opera di nastri di avvertimento</t>
  </si>
  <si>
    <t>75.80.05.10</t>
  </si>
  <si>
    <t>Nastro di localizzazione</t>
  </si>
  <si>
    <t>75.90</t>
  </si>
  <si>
    <t>75.90.02</t>
  </si>
  <si>
    <t>75.90.02.05</t>
  </si>
  <si>
    <t>Tubo circolare</t>
  </si>
  <si>
    <t>75.90.02.05.a</t>
  </si>
  <si>
    <t>fino a DN mm 200</t>
  </si>
  <si>
    <t>75.90.02.05.c</t>
  </si>
  <si>
    <t>DN mm 301 - 400</t>
  </si>
  <si>
    <t>75.90.02.05.d</t>
  </si>
  <si>
    <t>DN mm 401 - 500</t>
  </si>
  <si>
    <t>75.90.05</t>
  </si>
  <si>
    <t>75.90.05.15</t>
  </si>
  <si>
    <t>Sovrapprezzo per protezione completa</t>
  </si>
  <si>
    <t>75.90.05.15.c</t>
  </si>
  <si>
    <t>77</t>
  </si>
  <si>
    <t>77.03</t>
  </si>
  <si>
    <t>77.03.02</t>
  </si>
  <si>
    <t>77.03.02.01</t>
  </si>
  <si>
    <t>Pozzetto stradale, circolare: completo</t>
  </si>
  <si>
    <t>77.03.02.01.a</t>
  </si>
  <si>
    <t>altezza:  59 cm per secchiello corto, non sifonato</t>
  </si>
  <si>
    <t>77.03.02.02</t>
  </si>
  <si>
    <t>Pozzetto stradale circolare: per elementi</t>
  </si>
  <si>
    <t>77.03.02.02.b</t>
  </si>
  <si>
    <t>elemento di prolunga senza mensole d'appoggio, H = var.: 200-700 mm</t>
  </si>
  <si>
    <t>77.06</t>
  </si>
  <si>
    <t>77.06.01</t>
  </si>
  <si>
    <t>77.06.01.01</t>
  </si>
  <si>
    <t>Pozzetto, a tenuta d'acqua 0,10 bar</t>
  </si>
  <si>
    <t>77.06.01.01.b</t>
  </si>
  <si>
    <t>40 x 40 cm</t>
  </si>
  <si>
    <t>77.06.01.01.c</t>
  </si>
  <si>
    <t>50 x 50 cm</t>
  </si>
  <si>
    <t>77.06.01.01.d</t>
  </si>
  <si>
    <t>60 x 60 cm</t>
  </si>
  <si>
    <t>77.06.01.01.f</t>
  </si>
  <si>
    <t>80 x 80 cm</t>
  </si>
  <si>
    <t>77.12</t>
  </si>
  <si>
    <t>77.12.01</t>
  </si>
  <si>
    <t>77.12.01.01</t>
  </si>
  <si>
    <t>77.12.01.01.c</t>
  </si>
  <si>
    <t>DN 1200 mm</t>
  </si>
  <si>
    <t>77.12.02</t>
  </si>
  <si>
    <t>77.12.02.01</t>
  </si>
  <si>
    <t>77.12.02.01.c</t>
  </si>
  <si>
    <t>77.16</t>
  </si>
  <si>
    <t>77.16.01</t>
  </si>
  <si>
    <t>77.16.01.01</t>
  </si>
  <si>
    <t>77.16.01.01.g*</t>
  </si>
  <si>
    <t>60 x 120 cm per telecomunicazioni</t>
  </si>
  <si>
    <t>Altezza pozzetto fino a 3000 mm</t>
  </si>
  <si>
    <t>sovrapprezzo per mandata laterale</t>
  </si>
  <si>
    <t>Mandata DN 315</t>
  </si>
  <si>
    <t>sovrapprezzo per anello aggiuntivo</t>
  </si>
  <si>
    <t>Altezza utile 500 mm</t>
  </si>
  <si>
    <t>Altezza utile 1000 mm</t>
  </si>
  <si>
    <t>77.40</t>
  </si>
  <si>
    <t>Raccoglitore di fango:</t>
  </si>
  <si>
    <t>ø 1200 mm - capac. 1130 l - DN 125</t>
  </si>
  <si>
    <t>77.90</t>
  </si>
  <si>
    <t>77.90.05</t>
  </si>
  <si>
    <t>77.90.05.05</t>
  </si>
  <si>
    <t>Sovrapprezzo per maniglioni rivestiti con materiale sintetico</t>
  </si>
  <si>
    <t>77.90.05.05.a</t>
  </si>
  <si>
    <t>nucleo : acciaio S235</t>
  </si>
  <si>
    <t>78</t>
  </si>
  <si>
    <t>78.01</t>
  </si>
  <si>
    <t>78.01.01</t>
  </si>
  <si>
    <t>78.01.01.01</t>
  </si>
  <si>
    <t>Chiusino circolare</t>
  </si>
  <si>
    <t>78.01.01.01.c</t>
  </si>
  <si>
    <t>carico 400 kN  peso 170/180 kg</t>
  </si>
  <si>
    <t>78.01.01.21</t>
  </si>
  <si>
    <t>78.01.01.21.a</t>
  </si>
  <si>
    <t>78.01.01.21.b</t>
  </si>
  <si>
    <t>78.01.01.21.d</t>
  </si>
  <si>
    <t>Chiusini rettangolari in ghisa sferoidale, con semicoperchi triangolari classe D 400</t>
  </si>
  <si>
    <t>60 x 120 cm</t>
  </si>
  <si>
    <t>78.01.02</t>
  </si>
  <si>
    <t>78.01.02.01</t>
  </si>
  <si>
    <t>78.01.02.01.b</t>
  </si>
  <si>
    <t>carico 250 kN  peso 100/110 kg</t>
  </si>
  <si>
    <t>78.01.90</t>
  </si>
  <si>
    <t>78.01.90.01</t>
  </si>
  <si>
    <t>Piatti raccoglitori</t>
  </si>
  <si>
    <t>78.01.90.01.c</t>
  </si>
  <si>
    <t>ø 60 cm, in materiale plastico</t>
  </si>
  <si>
    <t>78.02</t>
  </si>
  <si>
    <t>78.02.01</t>
  </si>
  <si>
    <t>78.02.01.01</t>
  </si>
  <si>
    <t>Caditoia circolare di produzione industriale</t>
  </si>
  <si>
    <t>78.02.01.01.b</t>
  </si>
  <si>
    <t>carico 250 kN  peso 175/185 kg</t>
  </si>
  <si>
    <t>78.02.01.06</t>
  </si>
  <si>
    <t>78.02.01.06.a</t>
  </si>
  <si>
    <t>caditoia piana  peso 95/105 kg</t>
  </si>
  <si>
    <t>78.02.01.07</t>
  </si>
  <si>
    <t>Caditoia tipo "Rekord" classe D400</t>
  </si>
  <si>
    <t>78.02.01.07.a*</t>
  </si>
  <si>
    <t>Caditoia combinata per cordonata</t>
  </si>
  <si>
    <t>griglia e chiusino superiore ribaltabili - caditoia: ca. 50x25 cm.</t>
  </si>
  <si>
    <t>78.02.01.10</t>
  </si>
  <si>
    <t>Caditoia per ponte in conglomerato cementizio armato, 500 x 500 mm, classe D 400</t>
  </si>
  <si>
    <t>78.02.90</t>
  </si>
  <si>
    <t>78.02.90.01</t>
  </si>
  <si>
    <t>Secchielli raccoglitori</t>
  </si>
  <si>
    <t>78.02.90.01.a</t>
  </si>
  <si>
    <t>tipo corto (L = 25 cm)</t>
  </si>
  <si>
    <t>78.05</t>
  </si>
  <si>
    <t>78.05.01</t>
  </si>
  <si>
    <t>78.05.01.01</t>
  </si>
  <si>
    <t>Griglia in acciaio S235</t>
  </si>
  <si>
    <t>78.05.01.01.b</t>
  </si>
  <si>
    <t>zincata</t>
  </si>
  <si>
    <t>78.10</t>
  </si>
  <si>
    <t>78.10.01</t>
  </si>
  <si>
    <t>78.10.01.02</t>
  </si>
  <si>
    <t>Canaletta, carico ammissibile: 100 kN</t>
  </si>
  <si>
    <t>78.10.01.02.c</t>
  </si>
  <si>
    <t>con griglia in ghisa sferoidale</t>
  </si>
  <si>
    <t>78.15</t>
  </si>
  <si>
    <t>78.15.02</t>
  </si>
  <si>
    <t>78.15.02.01</t>
  </si>
  <si>
    <t>Maniglioni metallici rivestiti con materiale sintetico</t>
  </si>
  <si>
    <t>78.15.02.01.a</t>
  </si>
  <si>
    <t>nucleo: acciaio S235</t>
  </si>
  <si>
    <t>78.80</t>
  </si>
  <si>
    <t>78.80.06*</t>
  </si>
  <si>
    <t>Separatore di olii di classe II</t>
  </si>
  <si>
    <t>80</t>
  </si>
  <si>
    <t>80.25</t>
  </si>
  <si>
    <t>80.25.03</t>
  </si>
  <si>
    <t>80.25.03.02</t>
  </si>
  <si>
    <t>Porta d'accesso a due battenti</t>
  </si>
  <si>
    <t>80.25.03.02.b</t>
  </si>
  <si>
    <t>in acciaio INOX AISI 304</t>
  </si>
  <si>
    <t>80.25.03.04*</t>
  </si>
  <si>
    <t>Basamento lucernario a cupola</t>
  </si>
  <si>
    <t>120x120cm</t>
  </si>
  <si>
    <t>80.25.03.05*</t>
  </si>
  <si>
    <t>Lucernario a cupola:</t>
  </si>
  <si>
    <t>120x120 cm</t>
  </si>
  <si>
    <t>Dispositivo apert. man.</t>
  </si>
  <si>
    <t>80.25.03.06.*</t>
  </si>
  <si>
    <t>per lucernario 120x120cm</t>
  </si>
  <si>
    <t>80.25.30</t>
  </si>
  <si>
    <t>GRIGLIATI DI COPERTURA E DI CAMMINAMENTO</t>
  </si>
  <si>
    <t>80.25.30.01</t>
  </si>
  <si>
    <t>Grigliato elettroforgiato</t>
  </si>
  <si>
    <t>80.25.30.01.a</t>
  </si>
  <si>
    <t>in acciaio S235 zincato</t>
  </si>
  <si>
    <t>SCALE</t>
  </si>
  <si>
    <t>Scala rettilinea:</t>
  </si>
  <si>
    <t>scala (17 gradini)</t>
  </si>
  <si>
    <t>gradino</t>
  </si>
  <si>
    <t>IMPIANTI DI IRRIGAZIONE</t>
  </si>
  <si>
    <t>Irrigatori statici</t>
  </si>
  <si>
    <t>Programmatore elettronico</t>
  </si>
  <si>
    <t>Elettrovalvola a membrana in PVC</t>
  </si>
  <si>
    <t>1 1/2" 100-PGA</t>
  </si>
  <si>
    <t>1 1/2" 150-PGA</t>
  </si>
  <si>
    <t>Regolatore di pressione</t>
  </si>
  <si>
    <t>Tubazione in Polietilene Alta densità PE100 Sigma 80</t>
  </si>
  <si>
    <t>DN mm 20 SDR 11 PN16</t>
  </si>
  <si>
    <t>DN mm 50 SDR 11 PN16</t>
  </si>
  <si>
    <t>85.05</t>
  </si>
  <si>
    <t>85.05.01</t>
  </si>
  <si>
    <t>85.05.01.01</t>
  </si>
  <si>
    <t>Asportazione di pavimentazione con fresa</t>
  </si>
  <si>
    <t>85.05.01.01.a</t>
  </si>
  <si>
    <t>per il solo irruvidimento</t>
  </si>
  <si>
    <t>85.05.01.01.b</t>
  </si>
  <si>
    <t>per s fino a 2,0 cm</t>
  </si>
  <si>
    <t>85.05.01.01.c</t>
  </si>
  <si>
    <t>per ogni cm di s oltre i primi 2,0</t>
  </si>
  <si>
    <t>85.05.05</t>
  </si>
  <si>
    <t>85.05.05.05</t>
  </si>
  <si>
    <t>Applicazione di una mano di emulsione cationica</t>
  </si>
  <si>
    <t>85.05.10</t>
  </si>
  <si>
    <t>85.05.10.08</t>
  </si>
  <si>
    <t>Conglomerato bituminoso 0/40 con bitume modificato e fresato per strato di base</t>
  </si>
  <si>
    <t>per ogni m2 e ogni cm di spessore finito</t>
  </si>
  <si>
    <t>85.05.10.15</t>
  </si>
  <si>
    <t>Conglomerato bituminoso 0/25 con bitume modificato e fresato per strato di collegamento binder</t>
  </si>
  <si>
    <t>85.05.10.19</t>
  </si>
  <si>
    <t>Conglomerato bituminoso 0/19 con bitume modificato e fresato per strato di collegamento binder</t>
  </si>
  <si>
    <t>85.05.10.19.a</t>
  </si>
  <si>
    <t>85.05.10.21</t>
  </si>
  <si>
    <t>Conglomerato bituminoso 0/15 per strato d'usura di 1. categoria</t>
  </si>
  <si>
    <t>85.05.10.21.a</t>
  </si>
  <si>
    <t>spessore finito &lt;cm&gt;: 3</t>
  </si>
  <si>
    <t>Conglomerato bituminoso 0/12 con bitume modificato drenante</t>
  </si>
  <si>
    <t>conglomerato bituminoso drenante tipo 0/20mm</t>
  </si>
  <si>
    <t>conglomerato bituminoso drenante tipo 0/8mm</t>
  </si>
  <si>
    <t>85.05.10.90</t>
  </si>
  <si>
    <t>Sovrapprezzo per pavimentazione su marciapiedi</t>
  </si>
  <si>
    <t>85.05.10.90.a</t>
  </si>
  <si>
    <t>a superficie</t>
  </si>
  <si>
    <t>85.10</t>
  </si>
  <si>
    <t>Pavimentazione con ciottoli di fiume</t>
  </si>
  <si>
    <t>ciottoli, dimensione 10/12 cm, colori misti</t>
  </si>
  <si>
    <t>85.10.05</t>
  </si>
  <si>
    <t>85.10.05.10</t>
  </si>
  <si>
    <t>Pavimentazione con binderi in granito</t>
  </si>
  <si>
    <t>85.10.05.10.b</t>
  </si>
  <si>
    <t>B/H = 12/10-15 cm</t>
  </si>
  <si>
    <t>85.10.90</t>
  </si>
  <si>
    <t>85.10.90.10</t>
  </si>
  <si>
    <t>Sovrapprezzo per sigillatura superficiale con cemento</t>
  </si>
  <si>
    <t>85.15</t>
  </si>
  <si>
    <t>Zone parcheggio</t>
  </si>
  <si>
    <t>Grigliato di cls</t>
  </si>
  <si>
    <t>86</t>
  </si>
  <si>
    <t>86.01</t>
  </si>
  <si>
    <t>86.01.01</t>
  </si>
  <si>
    <t>86.01.01.03</t>
  </si>
  <si>
    <t>Cordone rettangolare, diritto - 10/25 cm</t>
  </si>
  <si>
    <t>86.01.01.03.c</t>
  </si>
  <si>
    <t>in granito bocciardato</t>
  </si>
  <si>
    <t>86.01.01.10</t>
  </si>
  <si>
    <t>Cordone tipo "Bolzano", diritto - 12/15/30 cm</t>
  </si>
  <si>
    <t>86.01.01.10.c</t>
  </si>
  <si>
    <t>86.01.02</t>
  </si>
  <si>
    <t>86.01.02.01</t>
  </si>
  <si>
    <t>Cordone tipo "Bolzano" 12/15/30 cm</t>
  </si>
  <si>
    <t>86.01.02.01.b</t>
  </si>
  <si>
    <t>C 35/45 resistente al gelo ed ai sali</t>
  </si>
  <si>
    <t>86.01.02.10</t>
  </si>
  <si>
    <t>Cordolo tipo "olandese" per isole spartitraffico</t>
  </si>
  <si>
    <t>86.01.02.10.a</t>
  </si>
  <si>
    <t>L = 50 cm, H = 50 cm, s = 15 cm</t>
  </si>
  <si>
    <t>86.01.02.11</t>
  </si>
  <si>
    <t>86.02</t>
  </si>
  <si>
    <t>86.02.01</t>
  </si>
  <si>
    <t>86.02.01.01</t>
  </si>
  <si>
    <t>Cunetta in conglomerato cementizio armato</t>
  </si>
  <si>
    <t>86.02.01.01.c</t>
  </si>
  <si>
    <t>dimensioni a richiesta</t>
  </si>
  <si>
    <t>86.02.03</t>
  </si>
  <si>
    <t>Banchettoni di delimitazione stradale</t>
  </si>
  <si>
    <t>sez. pentagonale  B/H a richiesta</t>
  </si>
  <si>
    <t>86.10</t>
  </si>
  <si>
    <t>86.10.02</t>
  </si>
  <si>
    <t>86.10.02.01</t>
  </si>
  <si>
    <t>86.10.02.02</t>
  </si>
  <si>
    <t>Barriera stradale protettiva in acciaio, PAB H2 CE</t>
  </si>
  <si>
    <t>86.10.02.03</t>
  </si>
  <si>
    <t>Barriera stradale protettiva in acciaio, PAB H2 TE (bordo laterale)</t>
  </si>
  <si>
    <t>86.10.02.10</t>
  </si>
  <si>
    <t>doppia onda, classe  H3</t>
  </si>
  <si>
    <t>86.12</t>
  </si>
  <si>
    <t>86.12.01</t>
  </si>
  <si>
    <t>86.12.01.02</t>
  </si>
  <si>
    <t>Ringhiera tipo 2 in acciaio S235</t>
  </si>
  <si>
    <t>86.12.01.02.b</t>
  </si>
  <si>
    <t>86.12.01.02.d*</t>
  </si>
  <si>
    <t>in acciaio S235 autoprotetto (Corten o simili)</t>
  </si>
  <si>
    <t>86.12.01.03</t>
  </si>
  <si>
    <t>Ringhiera di legno</t>
  </si>
  <si>
    <t>86.12.01.20</t>
  </si>
  <si>
    <t>Corrimano in metallo</t>
  </si>
  <si>
    <t>86.12.01.20.b</t>
  </si>
  <si>
    <t>tubo circolare, D 30-50 mm, S235, zincato</t>
  </si>
  <si>
    <t>86.12.01.20.m*</t>
  </si>
  <si>
    <t>tubo circolare, D 30-50 mm, S235, autoprotetto (Corten o simili)</t>
  </si>
  <si>
    <t>86.15</t>
  </si>
  <si>
    <t>86.15.01</t>
  </si>
  <si>
    <t>86.15.01.01</t>
  </si>
  <si>
    <t>Fornitura e posa di barriera antirumore</t>
  </si>
  <si>
    <t>86.15.01.01.a</t>
  </si>
  <si>
    <t>in legno</t>
  </si>
  <si>
    <t>86.15.01.01.d*</t>
  </si>
  <si>
    <t>in polimetilmetacrilato</t>
  </si>
  <si>
    <t>86.20</t>
  </si>
  <si>
    <t>86.20.04.01</t>
  </si>
  <si>
    <t>86.20.04.01.d</t>
  </si>
  <si>
    <t>86.20.04.01.e</t>
  </si>
  <si>
    <t>86.20.04.01.f</t>
  </si>
  <si>
    <t>86.22</t>
  </si>
  <si>
    <t>Recinzione metallica a maglia  (con rivestimento)</t>
  </si>
  <si>
    <t>Rete salvapallone</t>
  </si>
  <si>
    <t>Cancelli carrabili e pedonali</t>
  </si>
  <si>
    <t>Substrato per tappeto erboso</t>
  </si>
  <si>
    <t>Tappeto erboso per campi da calcio</t>
  </si>
  <si>
    <t>Rigatura erba sintetica</t>
  </si>
  <si>
    <t>Linee bianche per campi sportivi, tracciate con gesso</t>
  </si>
  <si>
    <t>86.30.01</t>
  </si>
  <si>
    <t>86.30.01.01</t>
  </si>
  <si>
    <t>Pannello regolamentare, circolare, di prescrizione, classe 2</t>
  </si>
  <si>
    <t>86.30.01.01.b</t>
  </si>
  <si>
    <t>ø 60 cm in alluminio 25/10 mm</t>
  </si>
  <si>
    <t>86.30.01.01.d</t>
  </si>
  <si>
    <t>ø 90 cm in alluminio 25/10 mm</t>
  </si>
  <si>
    <t>86.30.01.06</t>
  </si>
  <si>
    <t>Pannello regolamentare, triangolare, di pericolo, classe 2</t>
  </si>
  <si>
    <t>86.30.01.06.d</t>
  </si>
  <si>
    <t>90/90/90 cm in alluminio 25/10 mm</t>
  </si>
  <si>
    <t>86.30.01.06.e</t>
  </si>
  <si>
    <t>120/120/120 cm in alluminio 25/10 mm</t>
  </si>
  <si>
    <t>86.30.01.10</t>
  </si>
  <si>
    <t>Pannello regolamentare di precedenza, ottagonale (STOP), classe 2</t>
  </si>
  <si>
    <t>86.30.01.10.d</t>
  </si>
  <si>
    <t>A = 90 cm in alluminio</t>
  </si>
  <si>
    <t>86.30.01.11</t>
  </si>
  <si>
    <t>Pannello regolamentare, rettangolare, classe 2</t>
  </si>
  <si>
    <t>86.30.01.11.a</t>
  </si>
  <si>
    <t>15/35 cm in alluminio 25/10 mm</t>
  </si>
  <si>
    <t>86.30.01.11.a*</t>
  </si>
  <si>
    <t>25/25 cm in alluminio 25/10 mm</t>
  </si>
  <si>
    <t>86.30.01.11.c</t>
  </si>
  <si>
    <t>27/80 cm in alluminio 25/10 mm</t>
  </si>
  <si>
    <t>86.30.01.11.e</t>
  </si>
  <si>
    <t>60/60 cm in alluminio 25/10 mm</t>
  </si>
  <si>
    <t>86.30.01.11.f</t>
  </si>
  <si>
    <t>60/90 cm in alluminio 25/10 mm</t>
  </si>
  <si>
    <t>86.30.01.11.h</t>
  </si>
  <si>
    <t>90/135 cm in alluminio 25/10 mm</t>
  </si>
  <si>
    <t>86.30.01.11.i</t>
  </si>
  <si>
    <t>40/60 cm in alluminio 25/10 mm</t>
  </si>
  <si>
    <t>86.30.01.11.k</t>
  </si>
  <si>
    <t>33/17 cm in alluminio 25/10 mm</t>
  </si>
  <si>
    <t>86.30.01.11.l</t>
  </si>
  <si>
    <t>105/35 cm in alluminio 25/10 mm</t>
  </si>
  <si>
    <t>86.30.01.11.m</t>
  </si>
  <si>
    <t>33/75 cm in alluminio 25/10 mm</t>
  </si>
  <si>
    <t>86.30.01.11.n*</t>
  </si>
  <si>
    <t>30/50 cm in alluminio 25/10 mm</t>
  </si>
  <si>
    <t>86.30.01.11.o*</t>
  </si>
  <si>
    <t>Lamiera piana all.25/10 monof.Classe 2</t>
  </si>
  <si>
    <t>86.30.01.11.p*</t>
  </si>
  <si>
    <t>Lamiera piana all.25/10 bifacc.Classe 2</t>
  </si>
  <si>
    <t>86.30.01.13</t>
  </si>
  <si>
    <t>Pannello regolamentare bifacciale</t>
  </si>
  <si>
    <t>86.30.01.13.a</t>
  </si>
  <si>
    <t>60/60 cm, classe 2</t>
  </si>
  <si>
    <t>86.30.01.14</t>
  </si>
  <si>
    <t>Pannello regolamentare</t>
  </si>
  <si>
    <t>86.30.01.14.b*</t>
  </si>
  <si>
    <t>segnale pannello preavviso intersezione classe 2</t>
  </si>
  <si>
    <t>86.30.01.16</t>
  </si>
  <si>
    <t>Pannello delineatore modulare di curva</t>
  </si>
  <si>
    <t>86.30.01.16.a*</t>
  </si>
  <si>
    <t>60/60 cm in alluminio 25/10 mm - classe 2</t>
  </si>
  <si>
    <t>86.30.01.16.b*</t>
  </si>
  <si>
    <t>90/90 cm in alluminio 30/10 mm, con 3 traverse - classe 2</t>
  </si>
  <si>
    <t>86.30.01.17</t>
  </si>
  <si>
    <t>Pannello delineatore di curva stretta, tornante, o intersezione a "T"</t>
  </si>
  <si>
    <t>86.30.01.17.a</t>
  </si>
  <si>
    <t>60/240 cm</t>
  </si>
  <si>
    <t>86.30.01.18</t>
  </si>
  <si>
    <t>Pannello regolamentare segnalatore di ostacolo</t>
  </si>
  <si>
    <t>25/45 cm</t>
  </si>
  <si>
    <t>35/90 cm</t>
  </si>
  <si>
    <t>Delineatore speciale di ostacolo (fig. II 472) con pellicola gialla, (piccolo)</t>
  </si>
  <si>
    <t>Delineatore speciale di ostacolo (fig. II 472) con pellicola gialla, (grande)</t>
  </si>
  <si>
    <t>ø 150 cm</t>
  </si>
  <si>
    <t>86.30.01.19</t>
  </si>
  <si>
    <t>Freccia direzionale regolamentare</t>
  </si>
  <si>
    <t>86.30.01.19.d</t>
  </si>
  <si>
    <t>40/150 cm</t>
  </si>
  <si>
    <t>86.30.01.19.e</t>
  </si>
  <si>
    <t>50/170 cm</t>
  </si>
  <si>
    <t>86.30.01.20</t>
  </si>
  <si>
    <t>Delineatore regolamentare per galleria</t>
  </si>
  <si>
    <t>86.30.01.20.a</t>
  </si>
  <si>
    <t>20/80 cm</t>
  </si>
  <si>
    <t>86.30.01.22</t>
  </si>
  <si>
    <t>Palo tubolare in acciaio S235</t>
  </si>
  <si>
    <t>86.30.01.22.d</t>
  </si>
  <si>
    <t>ø 60 mm   4,20 kg/ml  con dispositivo antirotazione</t>
  </si>
  <si>
    <t>86.30.01.22.f</t>
  </si>
  <si>
    <t>ø 90 mm   7,30 kg/ml  con dispositivo antirotazione</t>
  </si>
  <si>
    <t>bullonato al piantone barriera</t>
  </si>
  <si>
    <t>86.30.01.22.g*</t>
  </si>
  <si>
    <t>infilato</t>
  </si>
  <si>
    <t>86.30.01.80</t>
  </si>
  <si>
    <t>Blocchetti di fondazione</t>
  </si>
  <si>
    <t>dimensioni blocchetto 40/40/50 cm</t>
  </si>
  <si>
    <t>86.30.01.80.b*</t>
  </si>
  <si>
    <t xml:space="preserve">dimensioni blocchetto 60/60/60 cm </t>
  </si>
  <si>
    <t>86.30.01.80.c*</t>
  </si>
  <si>
    <t>dimensioni blocchetto 40/40/50 cm per frecce direzionali</t>
  </si>
  <si>
    <t>Esecuzione di foro per installazione di pali</t>
  </si>
  <si>
    <t>dimensione foro ø100mm</t>
  </si>
  <si>
    <t>86.30.01.83</t>
  </si>
  <si>
    <t>Installazione di pali al montante della barriera stradale</t>
  </si>
  <si>
    <t>86.30.01.83.b</t>
  </si>
  <si>
    <t>montaggio a sbalzo</t>
  </si>
  <si>
    <t>86.30.01.85*</t>
  </si>
  <si>
    <t>Fornitura e montaggio di telaio a portale  in acciaio zincato a fuoco</t>
  </si>
  <si>
    <t>86.30.01.86</t>
  </si>
  <si>
    <t>Esecuzione di fondazioni in calcestruzzo armato C 25/30 per pannello di preselezione</t>
  </si>
  <si>
    <t>Componenti segnaletica</t>
  </si>
  <si>
    <t>rinforzo bullonato</t>
  </si>
  <si>
    <t>prolunga piantana mm 60</t>
  </si>
  <si>
    <t>spezzone</t>
  </si>
  <si>
    <t>traversa irrigidimento</t>
  </si>
  <si>
    <t>Posa in opera</t>
  </si>
  <si>
    <t>Montaggio "Band-it"</t>
  </si>
  <si>
    <t>Montaggio e/o smontaggio segnali</t>
  </si>
  <si>
    <t>Mont-Smont. Frecc-Capor.</t>
  </si>
  <si>
    <t>Mont-Smont Preavv.Int.</t>
  </si>
  <si>
    <t>Rimozione piantana</t>
  </si>
  <si>
    <t>Installazione Catadiottro</t>
  </si>
  <si>
    <t>Traversa sbalzo su sost.</t>
  </si>
  <si>
    <t>Piastra mm.120x120</t>
  </si>
  <si>
    <t>Mont Pann. mod.Curva cm.90 3att</t>
  </si>
  <si>
    <t>Piantana a parete</t>
  </si>
  <si>
    <t>Piantana a parete con sbraccetto</t>
  </si>
  <si>
    <t>Accorciamento con montaggio</t>
  </si>
  <si>
    <t>Nolo a ore di cestello e/o veicolo con gru compreso manovratore</t>
  </si>
  <si>
    <t>Minuteria - sostegni segnaletici - accessori</t>
  </si>
  <si>
    <t>Controstaffa mm 150 x 25</t>
  </si>
  <si>
    <t>Controstaffa mm 150 x 30</t>
  </si>
  <si>
    <t>Controstaffa mm 150 x 35</t>
  </si>
  <si>
    <t>Fermatesta a barretta mm 140 x 30</t>
  </si>
  <si>
    <t>Fermatesta a barretta mm 170 x 35</t>
  </si>
  <si>
    <t>Fermatesta a "U" mm 30x10x15</t>
  </si>
  <si>
    <t>Fermatesta a "W"</t>
  </si>
  <si>
    <t>Tappo in plastica per piantana mm 60</t>
  </si>
  <si>
    <t>Tappo in plastica per piantana mm 90</t>
  </si>
  <si>
    <t>Telaio per segnale di località cm 80 x 150</t>
  </si>
  <si>
    <t>Catadiottro attacco a "V" o per piant.</t>
  </si>
  <si>
    <t>Piantana per impianto neve girevole</t>
  </si>
  <si>
    <t>Attacco mm 60 semplice ant.</t>
  </si>
  <si>
    <t xml:space="preserve">Attacco mm 60 bifacciale </t>
  </si>
  <si>
    <t>Attacco mm 90 semplice</t>
  </si>
  <si>
    <t>Attacco mm 90 bifacciale</t>
  </si>
  <si>
    <t>Attacco a Band-it + graffa</t>
  </si>
  <si>
    <t>Attacco mm 60 a trapezio</t>
  </si>
  <si>
    <t>Attacco mm 90 a trapezio</t>
  </si>
  <si>
    <t>Morsetto "T" mm 60</t>
  </si>
  <si>
    <t>Morsetto prolungamento mm 60</t>
  </si>
  <si>
    <t>Morsetto anello prol. a scomparsa mm 60</t>
  </si>
  <si>
    <t>Morsetto bussola in ghisa</t>
  </si>
  <si>
    <t>Morsetto "croce" mm 60</t>
  </si>
  <si>
    <t>86.30.02</t>
  </si>
  <si>
    <t>86.30.02.01</t>
  </si>
  <si>
    <t>Applicazione di segnaletica orizzontale</t>
  </si>
  <si>
    <t>86.30.02.01.a</t>
  </si>
  <si>
    <t>vernice rifrangente, per strisce B = 12 cm</t>
  </si>
  <si>
    <t>86.30.02.01.b</t>
  </si>
  <si>
    <t>vernice rifrangente, per superfici, scritte</t>
  </si>
  <si>
    <t>86.30.02.01.e</t>
  </si>
  <si>
    <t>vernice rifrangente, per strisce   B = 15 cm</t>
  </si>
  <si>
    <t>86.30.02.01.i</t>
  </si>
  <si>
    <t>vernice rifrangente, linea di arresto B = 50 cm</t>
  </si>
  <si>
    <t>86.30.02.01.k</t>
  </si>
  <si>
    <t>vernice rifrangente, linea di arresto costituita da una serie di triangoli B = 60 cm; H = 70 cm</t>
  </si>
  <si>
    <t>86.30.02.01.o</t>
  </si>
  <si>
    <t>vernice rifrangente, strisce di delimitazione fermata con scritta „BUS“ piccolo</t>
  </si>
  <si>
    <t>86.30.02.01.r*</t>
  </si>
  <si>
    <t>passaggio pedonale</t>
  </si>
  <si>
    <t>86.30.02.80</t>
  </si>
  <si>
    <t>Cancellatura di segnaletica orizzontale</t>
  </si>
  <si>
    <t>86.30.02.80.a</t>
  </si>
  <si>
    <t>cancellatura mediante fresatura, raschiamento, a fiamma</t>
  </si>
  <si>
    <t>86.30</t>
  </si>
  <si>
    <t>87</t>
  </si>
  <si>
    <t>87.05</t>
  </si>
  <si>
    <t>87.05.05</t>
  </si>
  <si>
    <t>87.05.05.15</t>
  </si>
  <si>
    <t>Fondazioni prefabbricate</t>
  </si>
  <si>
    <t>87.05.05.15.a</t>
  </si>
  <si>
    <t>dimensioni L/B/H: 75/40/80 cm; axb: 30x30 cm; D: 14,5 cm</t>
  </si>
  <si>
    <t>87.05.05.15.b</t>
  </si>
  <si>
    <t>dimensioni L/B/H: 110/70/80 cm; axb: 40x40 cm; D: 21,0 cm</t>
  </si>
  <si>
    <t>87.25</t>
  </si>
  <si>
    <t>87.25.01</t>
  </si>
  <si>
    <t>Linee in filo N07V-K</t>
  </si>
  <si>
    <t>87.25.01.01</t>
  </si>
  <si>
    <t>Linea con conduttori unipolari flessibili</t>
  </si>
  <si>
    <t>87.25.01.01.f*</t>
  </si>
  <si>
    <t>N07V-K 1x16 mm2</t>
  </si>
  <si>
    <t>87.25.04</t>
  </si>
  <si>
    <t>Linee in cavo FG7OM1 0,6/1KV</t>
  </si>
  <si>
    <t>87.25.04.04</t>
  </si>
  <si>
    <t>Linee quadripolari con cavi flessibili in rame</t>
  </si>
  <si>
    <t>87.25.04.04.d*</t>
  </si>
  <si>
    <t>FG7OM1 0,6/1KV 4x6 mm2</t>
  </si>
  <si>
    <t>87.25.04.04.e*</t>
  </si>
  <si>
    <t>FG7OM1 0,6/1KV 4x10 mm2</t>
  </si>
  <si>
    <t>87.25.04.04.g*</t>
  </si>
  <si>
    <t>FG7OM1 0,6/1KV 4x25 mm2</t>
  </si>
  <si>
    <t>87.25.04.05</t>
  </si>
  <si>
    <t>Linee pentapolari con cavi flessibili in rame</t>
  </si>
  <si>
    <t>87.25.04.05.e*</t>
  </si>
  <si>
    <t>FG7OM1 0,6/1KV 5x10 mm2</t>
  </si>
  <si>
    <t>87.25.04.05.h*</t>
  </si>
  <si>
    <t>FG7OM1 0,6/1KV 5x50 mm2</t>
  </si>
  <si>
    <t>87.30</t>
  </si>
  <si>
    <t>87.30.01</t>
  </si>
  <si>
    <t>Attacchi per impianti di illuminazione ordinaria</t>
  </si>
  <si>
    <t>87.30.01.02</t>
  </si>
  <si>
    <t>Punto luce interrotto con interruttore unipolare da 16 A in esecuzione a vista</t>
  </si>
  <si>
    <t>87.30.01.02.c*</t>
  </si>
  <si>
    <t>Punto luce interrotto, a vista IP65 - linea FG7OR0,6/1kV</t>
  </si>
  <si>
    <t>87.30.01.52</t>
  </si>
  <si>
    <t>Punto luce in parallelo comandato in loco o centralizzato in esecuzione a vista</t>
  </si>
  <si>
    <t>87.30.01.52.c*</t>
  </si>
  <si>
    <t>Punto luce in parallelo in esecuzione a vista - IP65 - linea FG7OR0,6/1kV</t>
  </si>
  <si>
    <t>87.35</t>
  </si>
  <si>
    <t>87.35.05</t>
  </si>
  <si>
    <t>87.35.05.15</t>
  </si>
  <si>
    <t>Conduttore isolato</t>
  </si>
  <si>
    <t>87.35.05.15.d</t>
  </si>
  <si>
    <t>Q = 50 mm2</t>
  </si>
  <si>
    <t>87.35.10</t>
  </si>
  <si>
    <t>87.35.10.05</t>
  </si>
  <si>
    <t>Puntazza a croce, zincata</t>
  </si>
  <si>
    <t>87.35.10.05.c</t>
  </si>
  <si>
    <t>L = 1500 mm, zincato s = 40 Micron</t>
  </si>
  <si>
    <t>87.40</t>
  </si>
  <si>
    <t>87.40.01*</t>
  </si>
  <si>
    <t>87.45</t>
  </si>
  <si>
    <t>87.45.03*</t>
  </si>
  <si>
    <t>Quadro elettrico di comando elettropompe</t>
  </si>
  <si>
    <t>Quadri elettrici per esterno costruiti in vetroresina</t>
  </si>
  <si>
    <t>Quadro gruppo misura ENEL</t>
  </si>
  <si>
    <t>Quadro Regolatori</t>
  </si>
  <si>
    <t>Quadro 04 Campo sportivo</t>
  </si>
  <si>
    <t>Quadro Svincolo Pitzinger</t>
  </si>
  <si>
    <t>Quadro Incrocio Est</t>
  </si>
  <si>
    <t>Quadro Svincolo Lodenwelt</t>
  </si>
  <si>
    <t>Quadro stazione sollevamento</t>
  </si>
  <si>
    <t>87.45.05*</t>
  </si>
  <si>
    <t>Stabilizzatore di corrente</t>
  </si>
  <si>
    <t>87.45.06*</t>
  </si>
  <si>
    <t>Apparecchio di illuminazione in policarbonato, 1x58 W</t>
  </si>
  <si>
    <t>87.45.07*</t>
  </si>
  <si>
    <t>Apparecchio combinatore telefonico a due entrate</t>
  </si>
  <si>
    <t>87.50</t>
  </si>
  <si>
    <t>87.50.04</t>
  </si>
  <si>
    <t>Tubazioni in metallo</t>
  </si>
  <si>
    <t>87.50.04.01</t>
  </si>
  <si>
    <t>87.50.04.01.a*</t>
  </si>
  <si>
    <t>87.50.05</t>
  </si>
  <si>
    <t>Cassette di derivazione</t>
  </si>
  <si>
    <t>87.50.05.41</t>
  </si>
  <si>
    <t>Cassette di derivazione in lega leggera</t>
  </si>
  <si>
    <t>87.50.05.41.b*</t>
  </si>
  <si>
    <t>150/200x150/200x50/70 mm</t>
  </si>
  <si>
    <t>87.50.06</t>
  </si>
  <si>
    <t>Passerelle</t>
  </si>
  <si>
    <t>87.50.06.a*</t>
  </si>
  <si>
    <t>Passerella in acciaio inox, dimensioni (200x75) mm</t>
  </si>
  <si>
    <t>87.55</t>
  </si>
  <si>
    <t>87.55.01</t>
  </si>
  <si>
    <t>Apparecchi d'emergenza con lampada</t>
  </si>
  <si>
    <t>87.55.01.01</t>
  </si>
  <si>
    <t>Lampada auton. d'emerg. colleg. in emerg.:</t>
  </si>
  <si>
    <t>87.55.01.01.f*</t>
  </si>
  <si>
    <t>18W; 6V-7Ah; 3h</t>
  </si>
  <si>
    <t>87.55.01.02</t>
  </si>
  <si>
    <t>87.55.01.02.a*</t>
  </si>
  <si>
    <t>Ø 28 mm, sblocco a rotazione</t>
  </si>
  <si>
    <t>87.60</t>
  </si>
  <si>
    <t>87.60.01</t>
  </si>
  <si>
    <t>Proiettore asimmetrico SiCOMPACT A2 MAXI</t>
  </si>
  <si>
    <t>87.60.01.c*</t>
  </si>
  <si>
    <t>Diffondente, 2000W</t>
  </si>
  <si>
    <t>87.60.01.d*</t>
  </si>
  <si>
    <t>Concentrante, 2000W</t>
  </si>
  <si>
    <t>87.60.01.e*</t>
  </si>
  <si>
    <t>Diffondente, accensione a caldo, 2000W</t>
  </si>
  <si>
    <t>87.60.02</t>
  </si>
  <si>
    <t>Torre portafaro</t>
  </si>
  <si>
    <t>87.60.02.c*</t>
  </si>
  <si>
    <t>altezza m 20</t>
  </si>
  <si>
    <t>87.60.04</t>
  </si>
  <si>
    <t>Reattore VVG</t>
  </si>
  <si>
    <t>87.60.04.b*</t>
  </si>
  <si>
    <t>1 x HIT-DE l=274 2000W</t>
  </si>
  <si>
    <t>87.60.05</t>
  </si>
  <si>
    <t>Lampione a palo a 1 braccio</t>
  </si>
  <si>
    <t>87.60.05.a*</t>
  </si>
  <si>
    <t>8 moduli LED DP31, 123,2W, inclinazione moduli 25°,5°</t>
  </si>
  <si>
    <t>87.60.05.b*</t>
  </si>
  <si>
    <t>8 moduli LED DS31, 123,2W, inclinazione moduli 20°,5°</t>
  </si>
  <si>
    <t>87.60.05.c*</t>
  </si>
  <si>
    <t>6 moduli LED DS31, 92,4W, inclinazione moduli 20°,5°</t>
  </si>
  <si>
    <t>87.60.05.d*</t>
  </si>
  <si>
    <t>6 moduli LED DS31, 92,4W, inclinazione moduli 10°,5°</t>
  </si>
  <si>
    <t>Linee</t>
  </si>
  <si>
    <t>Attacchi per impianti di illuminazione</t>
  </si>
  <si>
    <t>Sistemi di posa</t>
  </si>
  <si>
    <t>Illuminazione di emergenza</t>
  </si>
  <si>
    <t>Illuminazione</t>
  </si>
  <si>
    <t>88</t>
  </si>
  <si>
    <t>88.10</t>
  </si>
  <si>
    <t>88.10.01*</t>
  </si>
  <si>
    <t>Elettropompa sommergibile</t>
  </si>
  <si>
    <t>88.10.02*</t>
  </si>
  <si>
    <t>Valvola di flussaggio per la miscelazione del liquame in vasca</t>
  </si>
  <si>
    <t>88.10.03*</t>
  </si>
  <si>
    <t>Regolatore di livello in polipropilene</t>
  </si>
  <si>
    <t>88.10.04*</t>
  </si>
  <si>
    <t>Staffa portaregolatori a 5 ganci</t>
  </si>
  <si>
    <t>88.10.05*</t>
  </si>
  <si>
    <t>Armamento idraulico interno alla stazione di sollevamento</t>
  </si>
  <si>
    <t>96</t>
  </si>
  <si>
    <t>96.01</t>
  </si>
  <si>
    <t>96.01.01</t>
  </si>
  <si>
    <t>96.01.01.01*</t>
  </si>
  <si>
    <t>Seminagione a secco con miscele di semenza</t>
  </si>
  <si>
    <t>96.01.01.04</t>
  </si>
  <si>
    <t>Idrosemina per scarpate in terra rinforzata</t>
  </si>
  <si>
    <t>forsythia, weigelia, spiraea, hibiscus syriacus</t>
  </si>
  <si>
    <t>Conifere nane:</t>
  </si>
  <si>
    <t>Piantumazione di piante in vaso per rinverdimento boschivo</t>
  </si>
  <si>
    <t>S</t>
  </si>
  <si>
    <t>S.01</t>
  </si>
  <si>
    <t>S.01.01</t>
  </si>
  <si>
    <t>Installazione, manutenzione e sgombero cantiere</t>
  </si>
  <si>
    <t>S.01.02</t>
  </si>
  <si>
    <t>Realizzazione di percorsi carrabili all'interno del cantiere</t>
  </si>
  <si>
    <t>S.01.03</t>
  </si>
  <si>
    <t>Messa a disposizione di recinzione mobile da cantiere</t>
  </si>
  <si>
    <t>S.01.04</t>
  </si>
  <si>
    <t>Messa a disposizione di recinzione da cantiere con rete in polietilene</t>
  </si>
  <si>
    <t>S.01.05</t>
  </si>
  <si>
    <t>Accesso al cantiere ad uno o due battenti</t>
  </si>
  <si>
    <t>S.01.06</t>
  </si>
  <si>
    <t>Illuminazione mobile di recinzioni o barriere o di segnali</t>
  </si>
  <si>
    <t>S.01.07</t>
  </si>
  <si>
    <t>Cartellonistica varia, segnali stradali, segnali indicativi e di divieto, ecc.</t>
  </si>
  <si>
    <t>S.01.08</t>
  </si>
  <si>
    <t>Controllo accesso al cantiere (operaio comune)</t>
  </si>
  <si>
    <t>S.01.09</t>
  </si>
  <si>
    <t>Riunioni di coordinamento</t>
  </si>
  <si>
    <t>S.01.10</t>
  </si>
  <si>
    <t>Formazione dei lavoratori durante le fasi di lavoro</t>
  </si>
  <si>
    <t>S.01.11</t>
  </si>
  <si>
    <t>Impianto di terra per il cantiere</t>
  </si>
  <si>
    <t>S.01.12</t>
  </si>
  <si>
    <t>Estintore portatile a polvere</t>
  </si>
  <si>
    <t>S.01.13</t>
  </si>
  <si>
    <t>Pacchetto di medicazione</t>
  </si>
  <si>
    <t>S.02</t>
  </si>
  <si>
    <t>S.02.01</t>
  </si>
  <si>
    <t>S.02.02</t>
  </si>
  <si>
    <t>Installazione e manutenzione di impianto semaforico</t>
  </si>
  <si>
    <t>S.02.03</t>
  </si>
  <si>
    <t>Messa a disposizione di barriere prefabbricate in calcestruzzo</t>
  </si>
  <si>
    <t>S.02.04</t>
  </si>
  <si>
    <t>Ponteggio da costruzione in metallo</t>
  </si>
  <si>
    <t>S.02.05</t>
  </si>
  <si>
    <t>Protezione di pareti di scavo</t>
  </si>
  <si>
    <t>S.02.06</t>
  </si>
  <si>
    <t>Parapetto provvisorio</t>
  </si>
  <si>
    <t>S.02.07</t>
  </si>
  <si>
    <t>Parapetti provvisori di sicurezza in legno</t>
  </si>
  <si>
    <t>S.02.08</t>
  </si>
  <si>
    <t>Fossa di decantazione per raccolta di acque di lavorazione</t>
  </si>
  <si>
    <t>S.02.09</t>
  </si>
  <si>
    <t>Impianto lavaggio gomme completo</t>
  </si>
  <si>
    <t>S.02.10</t>
  </si>
  <si>
    <t>Impianto a pioggia per abbattimento polveri</t>
  </si>
  <si>
    <t>S.02.11</t>
  </si>
  <si>
    <t>Cappe di protezione per ferri</t>
  </si>
  <si>
    <t>S.02.12</t>
  </si>
  <si>
    <t>Imbragatura di sicurezza</t>
  </si>
  <si>
    <t>Somma chiusini, caditoie, griglie, canalette prefabbricate, acessori per pozzetti</t>
  </si>
  <si>
    <t>Somma accessori per acquedotto</t>
  </si>
  <si>
    <t>Somma pavimentazioni</t>
  </si>
  <si>
    <t>Somma manufatti ed acessori stradali</t>
  </si>
  <si>
    <t>Somma impianti di sollevamento</t>
  </si>
  <si>
    <t>Somma inerbimenti e lavori da giardiniere</t>
  </si>
  <si>
    <t>Somma misure per la sicurezza</t>
  </si>
  <si>
    <t>56.06</t>
  </si>
  <si>
    <t>56.06.02</t>
  </si>
  <si>
    <t>56.06.02.01</t>
  </si>
  <si>
    <t>Calcestruzzo spruzzato C20/25</t>
  </si>
  <si>
    <t>56.06.02.01.b</t>
  </si>
  <si>
    <t>spessore 10 cm</t>
  </si>
  <si>
    <t>56.06.02.01.c</t>
  </si>
  <si>
    <t>spessore 15 cm</t>
  </si>
  <si>
    <t>56.06.05</t>
  </si>
  <si>
    <t>56.06.05.01</t>
  </si>
  <si>
    <t>Rete elettrosaldata in acciaio</t>
  </si>
  <si>
    <t>56.06.05.01.a</t>
  </si>
  <si>
    <t>B450C</t>
  </si>
  <si>
    <t>56.12</t>
  </si>
  <si>
    <t>56.12.02</t>
  </si>
  <si>
    <t>Micropalo per paratia, a rotazione o rotopercussione rivestita</t>
  </si>
  <si>
    <t>D 109 - 159 mm (6 1/4 ")</t>
  </si>
  <si>
    <t>Compenso per iniezioni oltre il volume standard</t>
  </si>
  <si>
    <t>56.12.03</t>
  </si>
  <si>
    <t>56.12.03.10</t>
  </si>
  <si>
    <t>Armatura tubolare per micropali</t>
  </si>
  <si>
    <t>56.12.03.10.a</t>
  </si>
  <si>
    <t>tubo chiuso</t>
  </si>
  <si>
    <t>56.</t>
  </si>
  <si>
    <t>Somma protezioni di parete di scavo, rivestimenti di falda, pozzi idrici</t>
  </si>
  <si>
    <t>57.</t>
  </si>
  <si>
    <t>57.01</t>
  </si>
  <si>
    <t>57.01.06.01*</t>
  </si>
  <si>
    <t>Pali di fondazione costituiti da profilo in acciaio infisso nel terreno tramite battitura</t>
  </si>
  <si>
    <t>57.03</t>
  </si>
  <si>
    <t>57.03.01</t>
  </si>
  <si>
    <t>57.03.01.01</t>
  </si>
  <si>
    <t>57.03.02</t>
  </si>
  <si>
    <t>Micropalo per fondazione, a rotazione o rotopercussione rivestita</t>
  </si>
  <si>
    <t>D 160 - 229 mm (9 ")</t>
  </si>
  <si>
    <t>D 230 - 300 mm (11 3/4")</t>
  </si>
  <si>
    <t>57.10</t>
  </si>
  <si>
    <t>57.10.05</t>
  </si>
  <si>
    <t>57.10.05.02</t>
  </si>
  <si>
    <t>Armatura in barre ad aderenza migliorata</t>
  </si>
  <si>
    <t>57.10.05.02.b</t>
  </si>
  <si>
    <t>57.10.10</t>
  </si>
  <si>
    <t>57.10.10.01</t>
  </si>
  <si>
    <t>Armatura tubolare</t>
  </si>
  <si>
    <t>57.10.10.01.a</t>
  </si>
  <si>
    <t>57.80</t>
  </si>
  <si>
    <t>57.80.05</t>
  </si>
  <si>
    <t>57.80.05.01</t>
  </si>
  <si>
    <t>Cordolo di collegamento e di ripartizione</t>
  </si>
  <si>
    <t>57.80.05.01.c</t>
  </si>
  <si>
    <t>C 25/30</t>
  </si>
  <si>
    <t>Somma fondazioni speciali</t>
  </si>
  <si>
    <t>51.01.01.04</t>
  </si>
  <si>
    <t>Operaio comune</t>
  </si>
  <si>
    <t>Somma prezzi elementari</t>
  </si>
  <si>
    <t>85</t>
  </si>
  <si>
    <t>59</t>
  </si>
  <si>
    <t>Somma opere in conglomerato cementizio prefabbricato</t>
  </si>
  <si>
    <t>Somma Tubazioni, fornitura, rivestimenti protettivi</t>
  </si>
  <si>
    <t>Somma Pozzetti prefabbricati</t>
  </si>
  <si>
    <t>Somma lavori senza oneri di sicurezza</t>
  </si>
  <si>
    <t>53.02</t>
  </si>
  <si>
    <t>53.02.01</t>
  </si>
  <si>
    <t>53.02.01.01*</t>
  </si>
  <si>
    <t>53.02.02</t>
  </si>
  <si>
    <t>53.10.17</t>
  </si>
  <si>
    <t>53.10.17.01*</t>
  </si>
  <si>
    <t>54.01</t>
  </si>
  <si>
    <t>54.01.01</t>
  </si>
  <si>
    <t>54.01.01.01*</t>
  </si>
  <si>
    <t>54.01.01.05*</t>
  </si>
  <si>
    <t>54.01.01.07.b*</t>
  </si>
  <si>
    <t>54.01.01.30*</t>
  </si>
  <si>
    <t>54.01.01.31*</t>
  </si>
  <si>
    <t>54.01.01.90.a*</t>
  </si>
  <si>
    <t>54.01.01.90.b*</t>
  </si>
  <si>
    <t>54.01.02</t>
  </si>
  <si>
    <t>54.01.02.01.a*</t>
  </si>
  <si>
    <t>54.01.02.01.b*</t>
  </si>
  <si>
    <t>54.01.90</t>
  </si>
  <si>
    <t>54.01.90.01</t>
  </si>
  <si>
    <t>54.01.90.01.a*</t>
  </si>
  <si>
    <t>54.01.90.50.b*</t>
  </si>
  <si>
    <t>54.01.90.50.c*</t>
  </si>
  <si>
    <t>54.01.90.50.d*</t>
  </si>
  <si>
    <t>54.01.90.50.e*</t>
  </si>
  <si>
    <t>54.10.03.03</t>
  </si>
  <si>
    <t>54.10.03.03.a*</t>
  </si>
  <si>
    <t>54.14.09.01</t>
  </si>
  <si>
    <t>54.14.09.01.a*</t>
  </si>
  <si>
    <t>54.14.09.01.b*</t>
  </si>
  <si>
    <t>54.20.10.06.a*</t>
  </si>
  <si>
    <t>54.20.11</t>
  </si>
  <si>
    <t>54.20.11.06</t>
  </si>
  <si>
    <t>54.20.11.06.b*</t>
  </si>
  <si>
    <t>54.30.01.05</t>
  </si>
  <si>
    <t>54.30.01.05.a*</t>
  </si>
  <si>
    <t>54.45.07</t>
  </si>
  <si>
    <t>54.45.07.01*</t>
  </si>
  <si>
    <t>54.45.07.02*</t>
  </si>
  <si>
    <t>54.45.07.03*</t>
  </si>
  <si>
    <t>54.45.07.04*</t>
  </si>
  <si>
    <t>56.12.02.01</t>
  </si>
  <si>
    <t>56.12.02.01.b*</t>
  </si>
  <si>
    <t>56.12.02.01.e*</t>
  </si>
  <si>
    <t>57.01.06</t>
  </si>
  <si>
    <t>57.03.02.01</t>
  </si>
  <si>
    <t>57.03.02.01.c*</t>
  </si>
  <si>
    <t>57.03.02.01.d*</t>
  </si>
  <si>
    <t>57.03.02.01.e*</t>
  </si>
  <si>
    <t>58.10.04</t>
  </si>
  <si>
    <t>58.10.04.a*</t>
  </si>
  <si>
    <t>58.10.04.b*</t>
  </si>
  <si>
    <t>58.86.05.05</t>
  </si>
  <si>
    <t>58.86.05.05.a*</t>
  </si>
  <si>
    <t>58.86.06</t>
  </si>
  <si>
    <t>58.86.06.01*</t>
  </si>
  <si>
    <t>61.05</t>
  </si>
  <si>
    <t>61.05.01</t>
  </si>
  <si>
    <t>61.05.01.01</t>
  </si>
  <si>
    <t>61.05.01.01.a*</t>
  </si>
  <si>
    <t>61.05.02</t>
  </si>
  <si>
    <t>61.05.02.01</t>
  </si>
  <si>
    <t>61.05.02.01.a*</t>
  </si>
  <si>
    <t>61.05.02.01.b*</t>
  </si>
  <si>
    <t>61.05.02.01.c*</t>
  </si>
  <si>
    <t>63.10.05</t>
  </si>
  <si>
    <t>63.10.05.15</t>
  </si>
  <si>
    <t>63.10.05.15.h*</t>
  </si>
  <si>
    <t>63.80.10.26</t>
  </si>
  <si>
    <t>63.80.10.26.a*</t>
  </si>
  <si>
    <t>63.80.10.28</t>
  </si>
  <si>
    <t>63.80.10.28.a*</t>
  </si>
  <si>
    <t>63.80.05</t>
  </si>
  <si>
    <t>63.80.05.20</t>
  </si>
  <si>
    <t>63.80.05.20.b*</t>
  </si>
  <si>
    <t>63.80.05.21</t>
  </si>
  <si>
    <t>63.80.05.21.a*</t>
  </si>
  <si>
    <t>63.80.05.21.b*</t>
  </si>
  <si>
    <t>63.80.05.22</t>
  </si>
  <si>
    <t>63.80.05.22.b*</t>
  </si>
  <si>
    <t>63.80.05.23</t>
  </si>
  <si>
    <t>63.80.5.23.a*</t>
  </si>
  <si>
    <t>70.10.12.11.a*</t>
  </si>
  <si>
    <t>70.10.12.11</t>
  </si>
  <si>
    <t>70.80.11</t>
  </si>
  <si>
    <t>70.80.11.01*</t>
  </si>
  <si>
    <t>75.10.06.06</t>
  </si>
  <si>
    <t>75.10.06.06.m*</t>
  </si>
  <si>
    <t>75.10.09</t>
  </si>
  <si>
    <t>75.10.09.01</t>
  </si>
  <si>
    <t>75.10.09.01.a*</t>
  </si>
  <si>
    <t>75.10.09.01.b*</t>
  </si>
  <si>
    <t>77.28</t>
  </si>
  <si>
    <t>77.28.02</t>
  </si>
  <si>
    <t>77.28.02.07*</t>
  </si>
  <si>
    <t>77.28.03</t>
  </si>
  <si>
    <t>77.28.03.01*</t>
  </si>
  <si>
    <t>77.28.04</t>
  </si>
  <si>
    <t>77.28.04.01*</t>
  </si>
  <si>
    <t>77.28.04.02*</t>
  </si>
  <si>
    <t>77.40.02</t>
  </si>
  <si>
    <t>77.40.02.a*</t>
  </si>
  <si>
    <t>78.01.01.25</t>
  </si>
  <si>
    <t>78.01.01.25.b*</t>
  </si>
  <si>
    <t>78.02.01.08</t>
  </si>
  <si>
    <t>78.02.01.08.a*</t>
  </si>
  <si>
    <t>80.25.33.01</t>
  </si>
  <si>
    <t>80.25.33.01.b*</t>
  </si>
  <si>
    <t>80.28</t>
  </si>
  <si>
    <t>80.28.01*</t>
  </si>
  <si>
    <t>80.28.02*</t>
  </si>
  <si>
    <t>80.28.03</t>
  </si>
  <si>
    <t>80.28.03.01*</t>
  </si>
  <si>
    <t>80.28.03.02*</t>
  </si>
  <si>
    <t>80.28.04*</t>
  </si>
  <si>
    <t>80.28.05</t>
  </si>
  <si>
    <t>80.28.05.01*</t>
  </si>
  <si>
    <t>80.28.05.02*</t>
  </si>
  <si>
    <t>85.05.10.80</t>
  </si>
  <si>
    <t>85.05.10.80.a*</t>
  </si>
  <si>
    <t>85.05.10.33.a*</t>
  </si>
  <si>
    <t>85.05.10.33.b*</t>
  </si>
  <si>
    <t>85.10.04</t>
  </si>
  <si>
    <t>85.10.04.01</t>
  </si>
  <si>
    <t>85.10.04.01.a*</t>
  </si>
  <si>
    <t>85.15.06</t>
  </si>
  <si>
    <t>85.15.06.01*</t>
  </si>
  <si>
    <t>86.01.02.11a*</t>
  </si>
  <si>
    <t>86.01.02.11b*</t>
  </si>
  <si>
    <t>86.02.03.01.d*</t>
  </si>
  <si>
    <t>86.22.02</t>
  </si>
  <si>
    <t>86.22.02.02</t>
  </si>
  <si>
    <t>86.22.02.02.b*</t>
  </si>
  <si>
    <t>86.30.01.81</t>
  </si>
  <si>
    <t>86.30.01.81.a*</t>
  </si>
  <si>
    <t>86.30.01.87</t>
  </si>
  <si>
    <t>86.30.01.87.a*</t>
  </si>
  <si>
    <t>86.30.01.87.b*</t>
  </si>
  <si>
    <t>86.30.01.87.c*</t>
  </si>
  <si>
    <t>86.30.01.87.d*</t>
  </si>
  <si>
    <t>86.30.01.88</t>
  </si>
  <si>
    <t>86.30.01.88.a*</t>
  </si>
  <si>
    <t>86.30.01.88.b*</t>
  </si>
  <si>
    <t>86.30.01.88.c*</t>
  </si>
  <si>
    <t>86.30.01.88.d*</t>
  </si>
  <si>
    <t>86.30.01.88.e*</t>
  </si>
  <si>
    <t>86.30.01.88.f*</t>
  </si>
  <si>
    <t>86.30.01.88.g*</t>
  </si>
  <si>
    <t>86.30.01.88.h*</t>
  </si>
  <si>
    <t>86.30.01.88.i*</t>
  </si>
  <si>
    <t>86.30.01.88.l*</t>
  </si>
  <si>
    <t>86.30.01.88.m*</t>
  </si>
  <si>
    <t>86.30.01.88.n*</t>
  </si>
  <si>
    <t>86.30.01.89</t>
  </si>
  <si>
    <t>86.30.01.89.a*</t>
  </si>
  <si>
    <t>86.30.01.90</t>
  </si>
  <si>
    <t>86.30.01.90.a*</t>
  </si>
  <si>
    <t>86.30.01.90.b*</t>
  </si>
  <si>
    <t>86.30.01.90.c*</t>
  </si>
  <si>
    <t>86.30.01.90.d*</t>
  </si>
  <si>
    <t>86.30.01.90.e*</t>
  </si>
  <si>
    <t>86.30.01.90.f*</t>
  </si>
  <si>
    <t>86.30.01.90.g*</t>
  </si>
  <si>
    <t>86.30.01.90.h*</t>
  </si>
  <si>
    <t>86.30.01.90.i*</t>
  </si>
  <si>
    <t>86.30.01.90.j*</t>
  </si>
  <si>
    <t>86.30.01.90.l*</t>
  </si>
  <si>
    <t>86.30.01.90.m*</t>
  </si>
  <si>
    <t>86.30.01.90.n*</t>
  </si>
  <si>
    <t>86.30.01.90.o*</t>
  </si>
  <si>
    <t>86.30.01.90.p*</t>
  </si>
  <si>
    <t>86.30.01.90.q*</t>
  </si>
  <si>
    <t>86.30.01.90.r*</t>
  </si>
  <si>
    <t>86.30.01.90.s*</t>
  </si>
  <si>
    <t>86.30.01.90.t*</t>
  </si>
  <si>
    <t>86.30.01.90.u*</t>
  </si>
  <si>
    <t>86.30.01.90.v*</t>
  </si>
  <si>
    <t>86.30.01.90.w*</t>
  </si>
  <si>
    <t>86.30.01.90.y*</t>
  </si>
  <si>
    <t>86.30.01.90.z*</t>
  </si>
  <si>
    <t>87.45.04.01*</t>
  </si>
  <si>
    <t>87.45.04.02*</t>
  </si>
  <si>
    <t>87.45.04.04*</t>
  </si>
  <si>
    <t>87.45.04.05*</t>
  </si>
  <si>
    <t>87.45.04.08*</t>
  </si>
  <si>
    <t>87.45.04.09*</t>
  </si>
  <si>
    <t>87.45.04.10*</t>
  </si>
  <si>
    <t>87.45.04.11*</t>
  </si>
  <si>
    <t>96.01.02</t>
  </si>
  <si>
    <t>96.01.02.01.a*</t>
  </si>
  <si>
    <t>96.01.02.02</t>
  </si>
  <si>
    <t>96.01.02.02.a*</t>
  </si>
  <si>
    <t>96.01.02.03*</t>
  </si>
  <si>
    <t>54.01.90.50</t>
  </si>
  <si>
    <t>96.01.02.01</t>
  </si>
  <si>
    <t>80.25.03.05</t>
  </si>
  <si>
    <t>80.25.03.06</t>
  </si>
  <si>
    <t>80.25.33</t>
  </si>
  <si>
    <t>80.25.33.01.a*</t>
  </si>
  <si>
    <t>54.01.01.90</t>
  </si>
  <si>
    <t>54.01.02.01</t>
  </si>
  <si>
    <t>80.25.03.04</t>
  </si>
  <si>
    <t>86.02.03.01</t>
  </si>
  <si>
    <t>Hochspez. Facharbeiter</t>
  </si>
  <si>
    <t>Spezialisierter Arbeiter</t>
  </si>
  <si>
    <t>Qualifizierter Arbeiter</t>
  </si>
  <si>
    <t>Arbeiter</t>
  </si>
  <si>
    <t>Arbeiter 5. Stufe</t>
  </si>
  <si>
    <t>Arbeiter 4. Stufe</t>
  </si>
  <si>
    <t>Arbeiter 3. Stufe</t>
  </si>
  <si>
    <t>Arbeiter 2. Stufe</t>
  </si>
  <si>
    <t>Lastwagen mit Kippbrücke, 3- seitig</t>
  </si>
  <si>
    <t>Nutzlast über 10,50 bis 14,0 t</t>
  </si>
  <si>
    <t>Aufpreis für Kran</t>
  </si>
  <si>
    <t>Hydraulik-Bagger mit gummibereift, Motorleistung:</t>
  </si>
  <si>
    <t>von 37 bis 50 kW (49 - 68 PS)</t>
  </si>
  <si>
    <t>Hydraulik-Bagger mit Raupen, Motorleistung:</t>
  </si>
  <si>
    <t>bis 36 kW (48 PS)</t>
  </si>
  <si>
    <t>von 77 bis 101 kW (103 - 136 PS)</t>
  </si>
  <si>
    <t>Schaufellader mit Raupen oder gummibereift, Motorleistung:</t>
  </si>
  <si>
    <t>über 102 bis 152 kW (137 - 204 PS)</t>
  </si>
  <si>
    <t>Explosionsfrosch, Verdichtungsenergie bis 500 Nm</t>
  </si>
  <si>
    <t>Selbstfahrende Rüttelwalze</t>
  </si>
  <si>
    <t>Tandemwalze mit Kabine, Gewicht über 9,00 bis 13,00 t</t>
  </si>
  <si>
    <t>Hydraulik-Brechhammer</t>
  </si>
  <si>
    <t>Gewicht über 100 bis 300 kg</t>
  </si>
  <si>
    <t>Gewicht über 1100 bis 1700 kg</t>
  </si>
  <si>
    <t>Selbstfahrende Fräse zum Abtragen von Straßenbelag</t>
  </si>
  <si>
    <t>maximale Fräsbreite 1000 mm</t>
  </si>
  <si>
    <t>STRASSENREGELBAUWERKE, STRASSENZUBEHÖR, STRASSENBESCHILDERUNG UND BODENMARKIERUNG</t>
  </si>
  <si>
    <t>RANDSTEINE</t>
  </si>
  <si>
    <t>RANDSTEINE AUS NATURSTEIN</t>
  </si>
  <si>
    <t>Randstein, Rechteckquerschnitt, gerade - 10/25 cm</t>
  </si>
  <si>
    <t>aus Granit, gestockt</t>
  </si>
  <si>
    <t>Randstein, Typ "Bolzano", gerade - 12/15/30 cm</t>
  </si>
  <si>
    <t>BETONRANDSTEINE</t>
  </si>
  <si>
    <t>Betonrandstein Typ "Bolzano" 12/15/30 cm</t>
  </si>
  <si>
    <t>C 35/45 frost- und tausalzbeständig</t>
  </si>
  <si>
    <t>Trenninsel-Begrenzungsstein "holländischer" Typ</t>
  </si>
  <si>
    <t>Aufpreis für Einfärbung gelb</t>
  </si>
  <si>
    <t>Aufpreis für Einfärbung schwarz</t>
  </si>
  <si>
    <t>KUNETTEN UND STÜTZMAUERAUFSÄTZE</t>
  </si>
  <si>
    <t>BETONKUNETTEN</t>
  </si>
  <si>
    <t>Kunette aus Stahlbeton</t>
  </si>
  <si>
    <t>Abmessungen laut Anweisung</t>
  </si>
  <si>
    <t>STÜTZMAUERAUFSÄTZE AUS STAHLBETON</t>
  </si>
  <si>
    <t>Stützmaueraufsätze zur Abgrenzung von Straßenfahrbahnen</t>
  </si>
  <si>
    <t>Fünfeckquerschnitt  B/H nach Anordnung der BL</t>
  </si>
  <si>
    <t>STRASSENLEITPLANKEN</t>
  </si>
  <si>
    <t>STRASSENLEITPLANKE AUS STAHL, HOMOLOGIERT UND/ODER ZERTIFIZIERT</t>
  </si>
  <si>
    <t>Straßenleitplanke aus Stahl, PAB H2 BPC inkl. Handlauf (Brückenrand)</t>
  </si>
  <si>
    <t>Straßenleitplanke aus Stahl, PAB H2 CE</t>
  </si>
  <si>
    <t>Straßenleitplanke aus Stahl, PAB H2 TE (Seitenrand)</t>
  </si>
  <si>
    <t>doppelt gewellten Bändern,  Klasse H3</t>
  </si>
  <si>
    <t>GELÄNDER</t>
  </si>
  <si>
    <t>GELÄNDER AUS HANDWERKLICHER FERTIGUNG</t>
  </si>
  <si>
    <t>Geländer Typ 2 aus Stahl S235</t>
  </si>
  <si>
    <t>verzinkt</t>
  </si>
  <si>
    <t>von selbstschützendem Stahl S235 (Corten oder ähnlich)</t>
  </si>
  <si>
    <t>Geländer aus Holz</t>
  </si>
  <si>
    <t>Handlauf aus Metall</t>
  </si>
  <si>
    <t>Rundrohr, D 30-50 mm, S235, verzinkt</t>
  </si>
  <si>
    <t>Rundrohr, D 30-50 mm, von selbstschützendem Stahl S235 (Corten oder ähnlich)</t>
  </si>
  <si>
    <t>LÄRMSCHUTZWAND</t>
  </si>
  <si>
    <t>LÄRMSCHUTZWAND AUS INDUSTRIELLER FERTIGUNG</t>
  </si>
  <si>
    <t>Liefern und Einbau von Lärmschutzwand</t>
  </si>
  <si>
    <t>aus Holz</t>
  </si>
  <si>
    <t>aus Polymetilmetacryl</t>
  </si>
  <si>
    <t>STEINSCHLAGSCHUTZBAUTEN</t>
  </si>
  <si>
    <t>DEFORMIERBARE STEINSCHLAGSCHUTZBAUTEN</t>
  </si>
  <si>
    <t>Ausführung von verzinkten flexiblen Steinschlag-Schutzzäune</t>
  </si>
  <si>
    <t>1000 kj Mindesthöhe 3,5 m.</t>
  </si>
  <si>
    <t>2000 kj Mindesthöhe 4,0 m.</t>
  </si>
  <si>
    <t>3000 kj Mindesthöhe 5,0 m.</t>
  </si>
  <si>
    <t>SCHUTZGITTER, ZÄUNE</t>
  </si>
  <si>
    <t>ZÄUNE</t>
  </si>
  <si>
    <t>Metallischer Maschendrahtzaun (mit Kunststoffbeschichtung)</t>
  </si>
  <si>
    <t>H &gt; 1,50 m</t>
  </si>
  <si>
    <t>STRASSENBESCHILDERUNG UND BODENMARKIERUNG</t>
  </si>
  <si>
    <t>STRASSENBESCHILDERUNG</t>
  </si>
  <si>
    <t>Regulamentäres Vorschriftsschild, kreisrund, Klasse 2</t>
  </si>
  <si>
    <t>ø 60 cm in Aluminium  25/10 mm</t>
  </si>
  <si>
    <t>ø 90 cm in Aluminium  25/10 mm</t>
  </si>
  <si>
    <t>Regulamentäres Warnschild, dreieckig, Klasse 2</t>
  </si>
  <si>
    <t>90/90/90 cm in Aluminium 25/10 mm</t>
  </si>
  <si>
    <t>120/120/120 cm in Aluminium 25/10 mm</t>
  </si>
  <si>
    <t>Regulamentäres Vorfahrtsschild, achteckig (STOP), Klasse 2</t>
  </si>
  <si>
    <t>A = 90 cm in Aluminium</t>
  </si>
  <si>
    <t>Regulamentäres Rechteckschild, Klasse 2</t>
  </si>
  <si>
    <t>15/35 cm in Aluminium 25/10 mm</t>
  </si>
  <si>
    <t>25/25 cm in Aluminium 25/10 mm</t>
  </si>
  <si>
    <t>27/80 cm in Aluminium 25/10 mm</t>
  </si>
  <si>
    <t>60/60 cm in Aluminium 25/10 mm</t>
  </si>
  <si>
    <t>60/90 cm in Aluminium 25/10 mm</t>
  </si>
  <si>
    <t>90/135 cm in Aluminium 25/10 mm</t>
  </si>
  <si>
    <t>40/60 cm in Aluminium 25/10 mm</t>
  </si>
  <si>
    <t>33/17 cm in Aluminium 25/10 mm</t>
  </si>
  <si>
    <t>105/35 cm in Aluminium 25/10 mm</t>
  </si>
  <si>
    <t>33/75 cm in Aluminium 25/10 mm</t>
  </si>
  <si>
    <t>30/50 cm in Aluminium 25/10 mm</t>
  </si>
  <si>
    <t>APB Schild Alu 2,5 mm einseitig,versch Größ,Klasse 2</t>
  </si>
  <si>
    <t>APB Schild Alu 2,5 mm doppelseitig,versch Größ, Klasse 2</t>
  </si>
  <si>
    <t>Regulamentäres Schild, doppelseitig</t>
  </si>
  <si>
    <t>60/60 cm, Klasse 2</t>
  </si>
  <si>
    <t>Regulamentäres Schild</t>
  </si>
  <si>
    <t>APB Vorwegweiser 3 mm, versch. Größen, Klasse 2</t>
  </si>
  <si>
    <t>Regulamentäres Kurvenleitmal, modular</t>
  </si>
  <si>
    <t>60/60 cm in Aluminium  25/10 mm - Klasse 2</t>
  </si>
  <si>
    <t>90/90 cm in Aluminium  30/10 mm, mit 3 Schienen - Klasse 2</t>
  </si>
  <si>
    <t>Regulamentäres Leitmal für enge Kurven, Kehren, oder für "T" - Kreuzungen</t>
  </si>
  <si>
    <t>Regulamentäre Leittafel für Hindernisse</t>
  </si>
  <si>
    <t>Sonderleittafel (Zeichen II 472) mit gelber Folie, (kleine)</t>
  </si>
  <si>
    <t>Sonderleittafel (Zeichen II 472) mit gelber Folie, (grosse)</t>
  </si>
  <si>
    <t>Regulamentärer Richtungspfeil</t>
  </si>
  <si>
    <t>Regulamentäre Leittafel für Tunnel</t>
  </si>
  <si>
    <t>Rohrstange aus Stahl S235</t>
  </si>
  <si>
    <t>ø 60 mm   4,20 kg/ml  mit Drehsicherung</t>
  </si>
  <si>
    <t>ø 90 mm   7,30 kg/ml  mit Drehsicherung</t>
  </si>
  <si>
    <t>angeschraubt auf Leitplanke</t>
  </si>
  <si>
    <t>eingeschoben</t>
  </si>
  <si>
    <t>Fundamentblöcke</t>
  </si>
  <si>
    <t>Abmessungen des Fundamentblockes 40/40/50 cm</t>
  </si>
  <si>
    <t>Abmessungen des Fundamentblockes 60/60/60 cm</t>
  </si>
  <si>
    <t>Abmessungen des Fundamentblockes 40x40x50 für Richtungspfeile</t>
  </si>
  <si>
    <t>Herstellen von Bohrung, für den Einbau von Verkehrsschilderstangen</t>
  </si>
  <si>
    <t>Abmessung Montageöffnung ø100mm</t>
  </si>
  <si>
    <t>Einbau von Verkehrsschilderstangen am Steher der Leitplanke</t>
  </si>
  <si>
    <t>Montage mit Auskragung</t>
  </si>
  <si>
    <t>Lieferung und Einbau von Rahmen für Vorwegweiser aus feuerverzinktem Stahl</t>
  </si>
  <si>
    <t>Herstellen  von  Fundamentblöcken aus Stahlbeton C 25/30 für Vorwegweiser</t>
  </si>
  <si>
    <t>Beschilderungsbestandteile</t>
  </si>
  <si>
    <t>Montage Verstärkung angeschraubt</t>
  </si>
  <si>
    <t>Montage Verlängerung Stange ø 60</t>
  </si>
  <si>
    <t>Montage Rohrstück</t>
  </si>
  <si>
    <t>Montage Querstange</t>
  </si>
  <si>
    <t>Montage</t>
  </si>
  <si>
    <t>Montage mit "Band-it"</t>
  </si>
  <si>
    <t>Montage und/oder Abmontage Beschilderung</t>
  </si>
  <si>
    <t>Montage/Abmontage Pfeilschilder-Chevron</t>
  </si>
  <si>
    <t>Montage/Abmontage Vorwegweiser</t>
  </si>
  <si>
    <t>Eliminierung Stange</t>
  </si>
  <si>
    <t>Montage Rückstrahler</t>
  </si>
  <si>
    <t>Montage Arm</t>
  </si>
  <si>
    <t>Montage Platte 120 x 120 mm</t>
  </si>
  <si>
    <t>Montage Chevron 90 x 90 cm mit 3 Trapez</t>
  </si>
  <si>
    <t>Montage Stange auf Mauer</t>
  </si>
  <si>
    <t>Montage Stange auf Mauer mit Arm</t>
  </si>
  <si>
    <t>Verkürzung Stange</t>
  </si>
  <si>
    <t>Verleihe</t>
  </si>
  <si>
    <t>Verleih stundenw. Kran mit Korb + Kranfüh</t>
  </si>
  <si>
    <t>Kleinmaterial, Halterungen - Zubehöre</t>
  </si>
  <si>
    <t>Verstärkung 150 x 25 mm</t>
  </si>
  <si>
    <t>Verstärkung 150 x 30 mm</t>
  </si>
  <si>
    <t>Verstärkung 150 x 35 mm</t>
  </si>
  <si>
    <t>Einschieber Typ APB 140x30 mm</t>
  </si>
  <si>
    <t>Einschieber 170 x 35 mm</t>
  </si>
  <si>
    <t>Einschieber klein "U" 30x10x15 mm</t>
  </si>
  <si>
    <t>Einschieber W-Form</t>
  </si>
  <si>
    <t>Plastikstopsel für Rohr ø 60 mm</t>
  </si>
  <si>
    <t>Plastikstopsel für Rohr ø 90 mm</t>
  </si>
  <si>
    <t>Rahmen für Ortsschild 150 x 80 cm</t>
  </si>
  <si>
    <t>Rückstrahler m. Schelle "V" oder für Rohr</t>
  </si>
  <si>
    <t>Schneestange ø 70 mm, 150 cm lang</t>
  </si>
  <si>
    <t>Schelle ø 60 mm,  Anti-Rotation</t>
  </si>
  <si>
    <t>Schelle doppelt ø 60 mm, Anti-Rotation</t>
  </si>
  <si>
    <t>Schelle ø 90 mm</t>
  </si>
  <si>
    <t>Schelle doppelt ø 90 mm, kompl.mit Schraub</t>
  </si>
  <si>
    <t>Stahlband 1/2" komplett mit Klemme</t>
  </si>
  <si>
    <t>Schelle Trapez-förmig 6 mm, für 60 x 60 cm</t>
  </si>
  <si>
    <t>Schelle Trapez-förmig 6 mm, für 90 x 90 cm</t>
  </si>
  <si>
    <t>Klemme T-Form, 60 x 60 mm</t>
  </si>
  <si>
    <t>Klemme für Verlängerung ø 60 mm mit Schraub</t>
  </si>
  <si>
    <t>Rohrverlängerungsring ø 60 mm komplett</t>
  </si>
  <si>
    <t>Bodenhülse ø 60 mm mit Gewinde und Spannring</t>
  </si>
  <si>
    <t>Klemme Kreuz-Form ø 60  inkl. Schraub</t>
  </si>
  <si>
    <t>BODENMARKIERUNG</t>
  </si>
  <si>
    <t>Aufbringung von horizontaler Bodenmarkierung</t>
  </si>
  <si>
    <t>rückstrahlende Lackfarbe, Streifen B = 12 cm</t>
  </si>
  <si>
    <t>rückstrahlende Lackfarbe, Flächen, Schriften</t>
  </si>
  <si>
    <t>rückstrahlende Lackfarbe, Streifen B = 15 cm</t>
  </si>
  <si>
    <t>rückstrahlende Lackfarbe, Stoplinie B = 50 cm</t>
  </si>
  <si>
    <t>rückstrahlende Lackfarbe, Stoplinie bestehend aus einer Reihe von Dreiecken B = 60 cm; H = 70 cm</t>
  </si>
  <si>
    <t>rückstrahlende Lackfarbe, Begenzungsstreifen für Haltestelle mit der Schrift „BUS“ klein</t>
  </si>
  <si>
    <t>Fußgängerübergang</t>
  </si>
  <si>
    <t>Löschen von bestehender Bodenmarkierung</t>
  </si>
  <si>
    <t>fräsen, abspachteln, abflammen</t>
  </si>
  <si>
    <t>SPORTPLÄTZE</t>
  </si>
  <si>
    <t>Kunstrasenbelag</t>
  </si>
  <si>
    <t>Extrastark Stabgitter Ballfangzaun</t>
  </si>
  <si>
    <t>Ballfangnetz</t>
  </si>
  <si>
    <t>Eingangs- und Einfahrtstore</t>
  </si>
  <si>
    <t xml:space="preserve">Rasentragschicht für Naturrasen </t>
  </si>
  <si>
    <t>Naturrasenbelages für Fußballplätze</t>
  </si>
  <si>
    <t>Markierungslinien</t>
  </si>
  <si>
    <t>Weiße Linien für Sportplätzei, mit Gips gezogen</t>
  </si>
  <si>
    <t>87.45.04</t>
  </si>
  <si>
    <t>ELEKTRISCHE LEITUNGEN, ÖFFENTLICHE BELEUCHTUNG</t>
  </si>
  <si>
    <t>MASTENFUNDAMENTE</t>
  </si>
  <si>
    <t>BLOCKFUNDAMENTE</t>
  </si>
  <si>
    <t>Vorgefertigte Blockfundamente</t>
  </si>
  <si>
    <t>Abmessungen L/B/H: 75/40/80 cm; axb: 30x30 cm; D: 14,5 cm</t>
  </si>
  <si>
    <t>Abmessungen L/B/H: 110/70/80 cm; axb: 40x40 cm; D: 21,0 cm</t>
  </si>
  <si>
    <t>Leitungen</t>
  </si>
  <si>
    <t>Aderleitung N07V-K</t>
  </si>
  <si>
    <t>PVC Aderleitung mit Litzeneinzeladern</t>
  </si>
  <si>
    <t>Kabelleitung  FG7OM1 0,6/1KV</t>
  </si>
  <si>
    <t>Kupferkabel mit flexiblen Leitern, vierpolige Leitung</t>
  </si>
  <si>
    <t>Kupferkabel mit flexiblen Leitern, fünfpolige Leitung</t>
  </si>
  <si>
    <t>Auslässe für Lichtinstallation</t>
  </si>
  <si>
    <t>Lichtauslässe für ordentliche Beleuchtungsanlage</t>
  </si>
  <si>
    <t>Auslass Licht mit Schalter 16 A in auf Putz Ausführung</t>
  </si>
  <si>
    <t>Lichtauslass ausgeschaltet auf Putz IP65 - Leitung FG7OR0,6/1kV</t>
  </si>
  <si>
    <t>Parallelen Lichtpunkt örtlich oder zentral geschaltet, in auf Putz Ausführung</t>
  </si>
  <si>
    <t>Lichtauslass parallel in auf Putz Ausführung - IP65 - Leitung FG7OR0,6/1kV</t>
  </si>
  <si>
    <t>ERDUNGSARBEITEN</t>
  </si>
  <si>
    <t>ERDUNGSLEITER</t>
  </si>
  <si>
    <t>Erdungsleiter, isoliert</t>
  </si>
  <si>
    <t>PROFILSTABERDER (ERDUNGSPFOSTEN)</t>
  </si>
  <si>
    <t>Kreuzprofilerder, verzinkt</t>
  </si>
  <si>
    <t>L = 1500 mm, verzinkt s = 40 Mikron</t>
  </si>
  <si>
    <t>STROMAGGREGATE</t>
  </si>
  <si>
    <t>Stromgenerator auf Hummer Fundament 110/100 S CM</t>
  </si>
  <si>
    <t>SCHRÄNKE UND ELEKTROVERTEILER</t>
  </si>
  <si>
    <t>Steuerungsverteiler für Elektropumpen</t>
  </si>
  <si>
    <t>Aussenverteilerschränke</t>
  </si>
  <si>
    <t>ENEL Zählerverteilerschrank</t>
  </si>
  <si>
    <t>Reglerverteilerschrank</t>
  </si>
  <si>
    <t>Verteiler 04 Sportplatz</t>
  </si>
  <si>
    <t>Verteiler 05 Trainingsplatz</t>
  </si>
  <si>
    <t>Verteiler Pitzinger Kreuzung</t>
  </si>
  <si>
    <t>Verteiler Ost Kreuzung</t>
  </si>
  <si>
    <t>Verteiler Lodenwelt Kreuzung</t>
  </si>
  <si>
    <t>Verteiler Pumpstation</t>
  </si>
  <si>
    <t>Stromstabilisators</t>
  </si>
  <si>
    <t>Deckenleuchte aus Polykarbonat, 1x58W</t>
  </si>
  <si>
    <t>Telefonwählgerärt 2 Eingänge</t>
  </si>
  <si>
    <t>Verlegesysteme</t>
  </si>
  <si>
    <t>Metallrohre</t>
  </si>
  <si>
    <t>Metallschutzrohre</t>
  </si>
  <si>
    <t>D=25 mm</t>
  </si>
  <si>
    <t>Abzweigdosen</t>
  </si>
  <si>
    <t>Abzweigdosen aus Leichtmetall</t>
  </si>
  <si>
    <t>Kabeltrasse</t>
  </si>
  <si>
    <t xml:space="preserve">Edelstahl Kabeltrasse 200x75mm </t>
  </si>
  <si>
    <t>Notbeleuchtung</t>
  </si>
  <si>
    <t>Notleuchten</t>
  </si>
  <si>
    <t>Einzelbatt. Notleuchte in Bereitschaftssch.:</t>
  </si>
  <si>
    <t>Auslösetaster</t>
  </si>
  <si>
    <t>Ø28mm, Auslösung durch Rotation</t>
  </si>
  <si>
    <t>Beleuchtung</t>
  </si>
  <si>
    <t>Reflektor asymmetrisch SiCOMPACT A2 MAXI</t>
  </si>
  <si>
    <t>Streuend, 2000W</t>
  </si>
  <si>
    <t>Reflektor asymmetrisch SiCOMPACT A2 MAXI bündelnd, 2000W</t>
  </si>
  <si>
    <t>Streuend, mit Warmzündung, 2000W</t>
  </si>
  <si>
    <t>Beleuchtungsmast</t>
  </si>
  <si>
    <t>Höhe m 20</t>
  </si>
  <si>
    <t>Vorschaltgerät VVG</t>
  </si>
  <si>
    <t>Mastleuchte 1-armig</t>
  </si>
  <si>
    <t>8 LED Module DP31, 123,2W, Neigung Module 25°,5°</t>
  </si>
  <si>
    <t>8 LED Module DS31, 123,2W, Neigung Module 20°,5°</t>
  </si>
  <si>
    <t>6 LED Module DS31, 92,4W, Neigung Module 20°,5°</t>
  </si>
  <si>
    <t>6 LED Module DS31, 92,4W, Neigung Module 10°,5°</t>
  </si>
  <si>
    <t>PUMPENANLAGEN</t>
  </si>
  <si>
    <t>HEBEANLAGE FÜR REGENWASSER</t>
  </si>
  <si>
    <t>Lieferung Hebeanlage für Regenwasser</t>
  </si>
  <si>
    <t>Mischventil für die Vermischung des Wassers im Becken</t>
  </si>
  <si>
    <t>Niveauregelungsanlage</t>
  </si>
  <si>
    <t>Regulierungsvorrichtung mit 5 Halterungen</t>
  </si>
  <si>
    <t>Montage der gesamten hydraulischen Gerätschaften in der Hebestation</t>
  </si>
  <si>
    <t>BEGRÜNUNGS- UND GÄRTNERARBEITEN</t>
  </si>
  <si>
    <t>BEGRÜNUNGSARBEITEN</t>
  </si>
  <si>
    <t>AUSSAAT</t>
  </si>
  <si>
    <t>Trockenaussaat von Samenmischungen</t>
  </si>
  <si>
    <t>Spritzansaat für Steilböschungen aus bewehrter Erde</t>
  </si>
  <si>
    <t>PFLANZEN</t>
  </si>
  <si>
    <t>Lieferung  und  Einbau  von Sträucher H 100-120cm:</t>
  </si>
  <si>
    <t>Forsythie, Weigelia, Spiraea, Hibiscus Syriacus</t>
  </si>
  <si>
    <t>Lieferung  und  Einbau  von niederstämmige Nadelbäume:</t>
  </si>
  <si>
    <t>Kronendurchmesser 40-50cm</t>
  </si>
  <si>
    <t>Anpflanzung von Topfpflanzen für Waldbegrünung</t>
  </si>
  <si>
    <t>SICHERHEITSKOSTEN</t>
  </si>
  <si>
    <t>ALLGEMEINE SICHERHEITSKOSTEN</t>
  </si>
  <si>
    <t>Einrichtung, Instandhaltung und Abbruch der Baustelle</t>
  </si>
  <si>
    <t>Ausführung von befahrbaren Wegen innerhalb der Baustelle</t>
  </si>
  <si>
    <t>Vorhalten von Fertigteilbauzaun mobil</t>
  </si>
  <si>
    <t>Vorhalten eines Holzzaunes mit einem Polyethylennetz</t>
  </si>
  <si>
    <t>Baustellenzugang mit ein- oder zweiflügligem Tor</t>
  </si>
  <si>
    <t>Bewegliche Beleuchtung der Umzäunung, der Schranke und der Baustellenschilder</t>
  </si>
  <si>
    <t>Verschiedene Bautafeln, Verkehrsschilder, Hinweisschilder, Verbotsschilder usw.</t>
  </si>
  <si>
    <t>Kontrolle des Baustellenzuganges( Arbeiter)</t>
  </si>
  <si>
    <t>Koordinierungssitzungen</t>
  </si>
  <si>
    <t>Ausbildung der Arbeiter während der Baufase</t>
  </si>
  <si>
    <t>Erdungsanlage für die Baustelle</t>
  </si>
  <si>
    <t xml:space="preserve">Tragbarer Pulverfeuerlöscher </t>
  </si>
  <si>
    <t>Medizinkasten</t>
  </si>
  <si>
    <t>SONDERSICHERHEITSKOSTEN</t>
  </si>
  <si>
    <t>Installation und Instandhaltung einer Straßenverkehr-Signalanlage</t>
  </si>
  <si>
    <t>Vorhalten von Fertigteil-Leitelementen aus Beton</t>
  </si>
  <si>
    <t>Arbeitsgerüst / Stahlrohrekupplungsgerüst</t>
  </si>
  <si>
    <t>Absicherung der seitlichen Grabenwände</t>
  </si>
  <si>
    <t>Vorläufiges Geländer</t>
  </si>
  <si>
    <t>Vorläufige Sicherheitsholzgeländer</t>
  </si>
  <si>
    <t>Dekantierensgrube für die Sammlung von Bearbeitungswasser</t>
  </si>
  <si>
    <t>Komplette Reifenwaschanlage</t>
  </si>
  <si>
    <t>Regenanlage gegen Staubentwicklung</t>
  </si>
  <si>
    <t>Schutzkappen für Anschlusseisen</t>
  </si>
  <si>
    <t>Sicherheitsgurt</t>
  </si>
  <si>
    <t>MANUFATTI TIPO ED ACCESSORI STRADALI, SEGNALETICA</t>
  </si>
  <si>
    <t>CORDONATE</t>
  </si>
  <si>
    <t>CORDONATE IN PIETRA NATURALE</t>
  </si>
  <si>
    <t>CORDONATE DI CALCESTRUZZO</t>
  </si>
  <si>
    <t>sovrapprezzo per colorazione in giallo</t>
  </si>
  <si>
    <t>sovrapprezzo per colorazione in nero</t>
  </si>
  <si>
    <t>CUNETTE E BANCHETTONI</t>
  </si>
  <si>
    <t>CUNETTE IN CONGLOMERATO CEMENTIZIO</t>
  </si>
  <si>
    <t>BANCHETTONI IN CONGLOMERATO CEMENTIZIO</t>
  </si>
  <si>
    <t>BARRIERE STRADALI</t>
  </si>
  <si>
    <t>BARRIERE PROTETTIVE STRADALI IN ACCIAIO, OMOLOGATE E O CERTIFICATE</t>
  </si>
  <si>
    <t>Barriera stradale protettiva in acciaio, PAB H2 BPC con corrimano (bordo ponte)</t>
  </si>
  <si>
    <t>RINGHIERE</t>
  </si>
  <si>
    <t>RINGHIERE DI PRODUZIONE ARTIGIANALE</t>
  </si>
  <si>
    <t>BARRIERA ANTIRUMORE</t>
  </si>
  <si>
    <t>BARRIERA ANTIRUMORE DI PRODUZIONE INDUSTRIALE</t>
  </si>
  <si>
    <t>PARAMASSI</t>
  </si>
  <si>
    <t>BARRIERE PARAMASSI DEFORMABILI</t>
  </si>
  <si>
    <t>Esecuzione di barriere paramassi deformabili zincate</t>
  </si>
  <si>
    <t>1000 kj altezza minima 3,5 m.</t>
  </si>
  <si>
    <t>2000 kj altezza minima 4,0 m.</t>
  </si>
  <si>
    <t>3000 kj altezza minima 5,0 m.</t>
  </si>
  <si>
    <t>RETI PROTETTIVE, RECINZIONI, STECCATI</t>
  </si>
  <si>
    <t>RECINZIONI</t>
  </si>
  <si>
    <t>H = 2,00 m</t>
  </si>
  <si>
    <t>SEGNALETICA VERTICALE ED ORIZZONTALE</t>
  </si>
  <si>
    <t>SEGNALETICA VERTICALE</t>
  </si>
  <si>
    <t>SEGNALETICA ORIZZONTALE</t>
  </si>
  <si>
    <t>CAMPI SPORTIVI</t>
  </si>
  <si>
    <t>manto in erba sintetica</t>
  </si>
  <si>
    <t>recinzione tipo speciale extra forte</t>
  </si>
  <si>
    <t>LINEE ELETTRICHE, ILLUMINAZIONE PUBBLICA</t>
  </si>
  <si>
    <t>FONDAZIONI PER PALI</t>
  </si>
  <si>
    <t>FONDAZIONI MONOLITICHE</t>
  </si>
  <si>
    <t>LAVORI PER LA MESSA A TERRA</t>
  </si>
  <si>
    <t>CONDUTTORI DI TERRA</t>
  </si>
  <si>
    <t>PUNTAZZE DI DISPERSIONE</t>
  </si>
  <si>
    <t>GRUPPI ELETTROGENI</t>
  </si>
  <si>
    <t>Gruppo elettrogeno su base Hummer 110/100 S CM</t>
  </si>
  <si>
    <t>ARMADI E QUADRI ELETTRICI</t>
  </si>
  <si>
    <t>Quadro 05 Allenamento</t>
  </si>
  <si>
    <t>Tubi metallici</t>
  </si>
  <si>
    <t>pulsante di emergenza</t>
  </si>
  <si>
    <t>IMPIANTI DI SOLLEVAMENTO</t>
  </si>
  <si>
    <t>IMPIANTI DI SOLLEVAMENTO ACQUE METEORICHE</t>
  </si>
  <si>
    <t>INERBIMENTI E LAVORI DA GIARDINIERE</t>
  </si>
  <si>
    <t>INERBIMENTI</t>
  </si>
  <si>
    <t>SEMINAGIONI</t>
  </si>
  <si>
    <t>PIANTE</t>
  </si>
  <si>
    <t>Cespugli H 100-120cm:</t>
  </si>
  <si>
    <t>diametro 40-50cm</t>
  </si>
  <si>
    <t>ONERI DI SICUREZZA SPECIFICI</t>
  </si>
  <si>
    <t>ONERI DI SICUREZZA GENERICI</t>
  </si>
  <si>
    <t>MISURE PER LA SICUREZZA</t>
  </si>
  <si>
    <t>86.30.01.18.a*</t>
  </si>
  <si>
    <t>86.30.01.18.b*</t>
  </si>
  <si>
    <t>86.30.01.22.h*</t>
  </si>
  <si>
    <t>86.30.01.80.d*</t>
  </si>
  <si>
    <t>86.20.04</t>
  </si>
  <si>
    <t>POZZETTI PREFABBRICATI</t>
  </si>
  <si>
    <t>POZZETTI STRADALI</t>
  </si>
  <si>
    <t>POZZETTI STRADALI CIRCOLARI, DIN 4052</t>
  </si>
  <si>
    <t>POZZETTI IN CONGLOMERATO CEMENTIZIO NON ARMATO, RETTANGOLARI</t>
  </si>
  <si>
    <t>POZZETTI PER AMBIENTE NON AGGRESSIVO</t>
  </si>
  <si>
    <t>POZZETTI IN CONGLOMERATO CEMENTIZIO ARMATO, CIRCOLARI.</t>
  </si>
  <si>
    <t>POZZETTI PER AMBIENTE ALTAMENTE AGGRESSIVO (FOGNATURA)</t>
  </si>
  <si>
    <t>POZZETTI IN CONGLOMERATO CEMENTIZIO ARMATO, RETTANGOLARI</t>
  </si>
  <si>
    <t>POZZETTI IN POLIPROPILENE</t>
  </si>
  <si>
    <t>POZZETTO DI ACCESSO DN1000 IN POLIPROPILENE, MANDATA – SCARICO: DN/OD 500 (MAX. 30°).</t>
  </si>
  <si>
    <t>SISTEMI DI DISPERSIONE</t>
  </si>
  <si>
    <t>SOVRAPPREZZI</t>
  </si>
  <si>
    <t>SOVRAPPREZZI PER ACCESSORI D'ACCESSO</t>
  </si>
  <si>
    <t>CHIUSINI, CADITOIE, GRIGLIE, CANALETTE PREFABBRICATE, ACCESSORI PER POZZETTI</t>
  </si>
  <si>
    <t>CHIUSINI IN GHISA</t>
  </si>
  <si>
    <t>CHIUSINI TOTALMENTE IN GHISA</t>
  </si>
  <si>
    <t>Chiusino quadrangolare in ghisa sferoidale B125:</t>
  </si>
  <si>
    <t>400x400mm, 20-30kg</t>
  </si>
  <si>
    <t>400x400mm, ca. 15kg</t>
  </si>
  <si>
    <t>600x600mm, ca. 33kg</t>
  </si>
  <si>
    <t>CHIUSINI MISTI GHISA/CEMENTO</t>
  </si>
  <si>
    <t>ACCESSORI PER CHIUSINI</t>
  </si>
  <si>
    <t>CADITOIE IN GHISA</t>
  </si>
  <si>
    <t>CADITOIE IN GHISA CON TELAIO IN GHISA OPPURE GHISA/CEMENTO</t>
  </si>
  <si>
    <t>Caditoia tipo "Rekord"</t>
  </si>
  <si>
    <t>caditoia piana classe D400</t>
  </si>
  <si>
    <t>ACCESSORI PER CADITOIE</t>
  </si>
  <si>
    <t>GRIGLIE E CADITOIE IN ACCIAIO</t>
  </si>
  <si>
    <t>GRIGLIE IN ACCIAIO, DI PRODUZIONE ARTIGIANALE</t>
  </si>
  <si>
    <t>CANALETTE PREFABBRICATE</t>
  </si>
  <si>
    <t>CANALETTE IN CALCESTRUZZO DI POLIESTERE</t>
  </si>
  <si>
    <t>MANIGLIONI E SCALE D'ACCESSO</t>
  </si>
  <si>
    <t>MANIGLIONI METALLICI RIVESTITI</t>
  </si>
  <si>
    <t>LAVORI ACCESSORI</t>
  </si>
  <si>
    <t>ACCESSORI PER ACQUEDOTTO</t>
  </si>
  <si>
    <t>EQUIPAGGIAMENTO PER SERBATOI, OPERE DI CAPTAZIONE DI SORGENTI</t>
  </si>
  <si>
    <t>PORTE D'ACCESSO</t>
  </si>
  <si>
    <t>PAVIMENTAZIONI</t>
  </si>
  <si>
    <t>PAVIMENTAZIONI BITUMINOSE</t>
  </si>
  <si>
    <t>LAVORI PRELIMINARI</t>
  </si>
  <si>
    <t>APPLICAZIONI CON LEGANTI BITUMINOSI</t>
  </si>
  <si>
    <t>PAVIMENTAZIONI CON CONGLOMERATO BITUMINOSO</t>
  </si>
  <si>
    <t>PAVIMENTAZIONI CON PIETRE NATURALI</t>
  </si>
  <si>
    <t>PAVIMENTAZIONI CON CIOTTOLI</t>
  </si>
  <si>
    <t>PAVIMENTAZIONI CON BINDERI</t>
  </si>
  <si>
    <t>PAVIMENTAZIONI CON PIETRE ARTIFICIALI A BASE CEMENTIZIA</t>
  </si>
  <si>
    <t>VORGEFERTIGTE SCHÄCHTE</t>
  </si>
  <si>
    <t>STRASSENEINLAUFSCHÄCHTE</t>
  </si>
  <si>
    <t>STRASSENEINLAUFSCHÄCHTE, DIN 4052</t>
  </si>
  <si>
    <t>Kreisrunder Straßeneinlaufschacht: komplett</t>
  </si>
  <si>
    <t>Höhe:  59 cm für kurzen Eimer, ohne Geruchverschluß</t>
  </si>
  <si>
    <t>Kreisrunder Straßeneinlaufschacht: elementweise</t>
  </si>
  <si>
    <t>Schaft ohne Tragnocken, H = var.: 200-700 mm</t>
  </si>
  <si>
    <t>UNBEWEHRTE BETONSCHÄCHTE, RECHTECKIG</t>
  </si>
  <si>
    <t>SCHÄCHTE FÜR NICHT AGGRESSIVES MILIEU</t>
  </si>
  <si>
    <t>Schacht, wasserdicht 0,10 bar</t>
  </si>
  <si>
    <t>SCHÄCHTE AUS STAHLBETON, KREISRUND.</t>
  </si>
  <si>
    <t>SCHÄCHTE FÜR HOCHAGGRESSIVES MILIEU (ABWASSER)</t>
  </si>
  <si>
    <t>SCHÄCHTE AUS STAHLBETON, RECHTECKIG</t>
  </si>
  <si>
    <t>60 x 120 cm für Telekommunikation</t>
  </si>
  <si>
    <t>SCHÄCHTE AUS POLYPROPYLEN</t>
  </si>
  <si>
    <t>EINSTIEGSSCHACHT DN1000 AUS POLYPROPYLEN, ZULAUF – ABLAUF: DN/OD 500 (MAX 30°).</t>
  </si>
  <si>
    <t>Schachthöhe bis 3000 mm</t>
  </si>
  <si>
    <t>Aufpreis für seitlichen Zulauf</t>
  </si>
  <si>
    <t>Zulauf DN 315</t>
  </si>
  <si>
    <t>Aufpreis für zusätzlichen Schachtring</t>
  </si>
  <si>
    <t>Nutzhöhe 500 mm</t>
  </si>
  <si>
    <t>Nutzhöhe 1000 mm</t>
  </si>
  <si>
    <t>VERSICKERUNGSSYSTEME</t>
  </si>
  <si>
    <t>Schlammfang aus Beton:</t>
  </si>
  <si>
    <t>ø 1200 mm -Inh. 1130 l - DN 125</t>
  </si>
  <si>
    <t>AUFPREISE</t>
  </si>
  <si>
    <t>AUFPREISE FÜR EINSTIEGSHILFEN</t>
  </si>
  <si>
    <t>Aufpreis für Kunststoff- überzogene Steigbügel</t>
  </si>
  <si>
    <t>Kern : Stahl S235</t>
  </si>
  <si>
    <t>SCHACHTABDECKUNGEN, EINLÄUFE, ROSTE, RIGOLEN, SCHACHTZUBEHÖR</t>
  </si>
  <si>
    <t>SCHACHTABDECKUNGEN AUS GUSSEISEN</t>
  </si>
  <si>
    <t>SCHACHTABDECKUNGEN, VOLLSTÄNDIG AUS GUSSEISEN</t>
  </si>
  <si>
    <t>Kreisförmige Schachtabdeckung</t>
  </si>
  <si>
    <t>Prüflast 400 kN  Gewicht 170/180 kg</t>
  </si>
  <si>
    <t>Rechteckige Schachtabdeckung Sphäroguss B125:</t>
  </si>
  <si>
    <t>400x400 mm, ca.15kg</t>
  </si>
  <si>
    <t>600x600 mm, ca. 33kg</t>
  </si>
  <si>
    <t>Rechteckige Schachtabdeckungen aus Sphäroguß, mit dreieckförmigen Deckelhälften Klasse D 400</t>
  </si>
  <si>
    <t>SCHACHTABDECKUNGEN AUS BETON/GUSSEISEN (BEGU)</t>
  </si>
  <si>
    <t>Prüflast 250 kN  Gewicht 100/110 kg</t>
  </si>
  <si>
    <t>SCHACHTABDECKUNGSZUBEHÖR</t>
  </si>
  <si>
    <t>Laubfangteller</t>
  </si>
  <si>
    <t>ø 60 cm, aus Kunststoff</t>
  </si>
  <si>
    <t>STRASSENEINLÄUFE AUS GUSSEISEN</t>
  </si>
  <si>
    <t>STRASSENEINLÄUFE AUS GUSSEISEN MIT RAHMEN AUS GUSSEISEN ODER GUSSEISEN/BETON (BEGU)</t>
  </si>
  <si>
    <t>Kreisrunder Straßeneinlauf aus industrieller Fertigung</t>
  </si>
  <si>
    <t>Prüflast 250 kN  Gewicht 175/185 kg</t>
  </si>
  <si>
    <t>Straßeneinlauf Typ "Rekord"</t>
  </si>
  <si>
    <t>ebener Einlauf  Gewicht 95/105 kg</t>
  </si>
  <si>
    <t>Straßeneinlauf und obere Schachtabdeckung aufklappbar - Abmessungen des Einlaufes: ca. 50x25 cm</t>
  </si>
  <si>
    <t>Rechteckiger Straßeneinlauf Typ "Rekord"</t>
  </si>
  <si>
    <t>Kombi-Straßeneinlauf für Randstein</t>
  </si>
  <si>
    <t>Straßenablauf für Stahlbetonbrücke, 500 x 500 mm, Klasse D 400</t>
  </si>
  <si>
    <t>STRASSENEINLAUFSZUBEHÖR</t>
  </si>
  <si>
    <t>Geschiebeeimer</t>
  </si>
  <si>
    <t>kurze Ausführung (L = 25 cm)</t>
  </si>
  <si>
    <t>ROSTE UND EINLÄUFE AUS STAHL</t>
  </si>
  <si>
    <t>STAHLROSTE AUS HANDWERKLICHER FERTIGUNG</t>
  </si>
  <si>
    <t>Rost aus Stahl S235</t>
  </si>
  <si>
    <t>VORGEFERTIGTE RIGOLEN</t>
  </si>
  <si>
    <t>RIGOLEN AUS POLYESTERBETON</t>
  </si>
  <si>
    <t>Rigole, Nutzlast: 100 kN</t>
  </si>
  <si>
    <t>mit Rost aus duktilem Gußeisen</t>
  </si>
  <si>
    <t>STEIGBÜGEL UND EINSTIEGSLEITERN</t>
  </si>
  <si>
    <t>METALLISCHE STEIGBÜGEL, ÜBERZOGEN</t>
  </si>
  <si>
    <t>Kunststoff- überzogene metallische Steigbügel</t>
  </si>
  <si>
    <t>Kern: Stahl S235</t>
  </si>
  <si>
    <t>ZUSATZARBEITEN</t>
  </si>
  <si>
    <t>Mineralölabscheider der Klasse II</t>
  </si>
  <si>
    <t>Ebenener Einlauf  D400</t>
  </si>
  <si>
    <t>WASSERLEITUNGSZUBEHÖR</t>
  </si>
  <si>
    <t>AUSSTATTUNGSZUBEHÖR FÜR WASSERBEHÄLTER UND QUELLKAMMERN</t>
  </si>
  <si>
    <t>EINGANGSTÜREN</t>
  </si>
  <si>
    <t>Zweiflügelige Eingangstür</t>
  </si>
  <si>
    <t>in rostfreiem Stahl AISI 304</t>
  </si>
  <si>
    <t>Lichtkuppelaufsetzkranz</t>
  </si>
  <si>
    <t>Lichtkuppel:</t>
  </si>
  <si>
    <t>Öffnungseinr. manuell</t>
  </si>
  <si>
    <t>ABDECKROSTE</t>
  </si>
  <si>
    <t>Elektroverschweißte Abdeckroste</t>
  </si>
  <si>
    <t>in Stahl S235, verzinkt</t>
  </si>
  <si>
    <t>Treppen</t>
  </si>
  <si>
    <t>Stahltreppe gerade:</t>
  </si>
  <si>
    <t>Treppe (17 Stufen)</t>
  </si>
  <si>
    <t>Stufe</t>
  </si>
  <si>
    <t>BEWÄSSERUNGSANLAGE</t>
  </si>
  <si>
    <t>Statische Beregner</t>
  </si>
  <si>
    <t>Elektronisches Programmiergerät</t>
  </si>
  <si>
    <t>Elektroventil mit Membran aus PVC</t>
  </si>
  <si>
    <t>Druckregler</t>
  </si>
  <si>
    <t>Rohrleitung aus Polyethylen hoher Dichte PE100 Sigma 80</t>
  </si>
  <si>
    <t>BELAGSARBEITEN</t>
  </si>
  <si>
    <t>BITUMINÖSE BELÄGE</t>
  </si>
  <si>
    <t>VORBEREITUNGSARBEITEN</t>
  </si>
  <si>
    <t>Abtragen von bituminösem Belag mit Fräse</t>
  </si>
  <si>
    <t>für ledigliches Aufrauhen</t>
  </si>
  <si>
    <t>s bis 2,0 cm</t>
  </si>
  <si>
    <t>für jeden cm s über 2,0</t>
  </si>
  <si>
    <t>AUFBRINGEN VON BITUMINÖSEN BINDEMITTELN</t>
  </si>
  <si>
    <t>Aufbringen eines kationischen Emulsionsfilms</t>
  </si>
  <si>
    <t>BELÄGE AUS BITUMINÖSEM MISCHGUT</t>
  </si>
  <si>
    <t>Bituminöses Mischgut 0/40 für Tragschichten mit modifiziertem Bindemittel und Fräsgut</t>
  </si>
  <si>
    <t>je m2 und cm Schichtstärke, eingebaut</t>
  </si>
  <si>
    <t>Bituminöses Mischgut 0/25 für Binderschichten mit modifiziertem Bindemittel und Fräsgut</t>
  </si>
  <si>
    <t>Bituminöses Mischgut 0/19 für Binderschichten mit modifiziertem Bindemittel und Fräsgut</t>
  </si>
  <si>
    <t>Bituminöses Mischgut, 0/15 für Verschleißschichten 1.Kategorie</t>
  </si>
  <si>
    <t>Schichtstärke, eingebaut: 3 cm</t>
  </si>
  <si>
    <t>Bituminöses Mischgut 0/12 modifiziertem Bindemitte für Drainage</t>
  </si>
  <si>
    <t>wasserdurchlässigen Tragschicht aus Bitumenkonglomerat, Mischgut 0/20</t>
  </si>
  <si>
    <t>wasserdurchlässigen Feinasfaltschicht aus Bitumenkonglomerat, Mischgut 0/8mm</t>
  </si>
  <si>
    <t>Schichtstärke im eigebauten Zustand &lt;cm&gt;:3</t>
  </si>
  <si>
    <t>Aufpreis für Belag auf Gehsteigen</t>
  </si>
  <si>
    <t>nach Oberfläche</t>
  </si>
  <si>
    <t>BELÄGE AUS NATURSTEIN</t>
  </si>
  <si>
    <t>PFLASTERBELÄGE AUS KOPFSTEINPFLASTER</t>
  </si>
  <si>
    <t>Pflasterbelag, bestehend aus Flußkiesel (Kopfsteinpflaster)</t>
  </si>
  <si>
    <t>Abmessungen 10/12 cm, Mischfarben.</t>
  </si>
  <si>
    <t>"BINDERI"-BELÄGE</t>
  </si>
  <si>
    <t>"Binderi"-Belag aus Granitsteinen</t>
  </si>
  <si>
    <t>Aufpreis für oberflächliche Zementversiegelung</t>
  </si>
  <si>
    <t>BELÄGE AUS ZEMENTGEBUNDENEM KUNSTSTEIN</t>
  </si>
  <si>
    <t>Parkflächen</t>
  </si>
  <si>
    <t>Plattenbelag aus Gittersteinen</t>
  </si>
  <si>
    <t>85.05.10.33*</t>
  </si>
  <si>
    <t>ELEMENTARPREISE</t>
  </si>
  <si>
    <t>STUNDENLÖHNE</t>
  </si>
  <si>
    <t>STUNDENLÖHNE - BAUSEKTOR</t>
  </si>
  <si>
    <t>STUNDENLÖHNE - METALLSEKTOR</t>
  </si>
  <si>
    <t>MIETEN</t>
  </si>
  <si>
    <t>TRANSPORTGERÄTE</t>
  </si>
  <si>
    <t>ERDBEWEGUNGS- UND LADEMASCHINEN</t>
  </si>
  <si>
    <t>VERDICHTUNGSGERÄTE</t>
  </si>
  <si>
    <t>KOMPRESSOREN UND PNEUMATISCHE GERÄTE</t>
  </si>
  <si>
    <t>BELAGSMASCHINEN</t>
  </si>
  <si>
    <t>DIVERSE MASCHINEN UND WERKZEUGE</t>
  </si>
  <si>
    <t>Transport auf die Baustelle und Installation der mobilen Siebanlage</t>
  </si>
  <si>
    <t>Mobile Siebanlage, geeignet zur Auswahl des Materials aus der Deponie</t>
  </si>
  <si>
    <t>MATERIALIEN</t>
  </si>
  <si>
    <t>ZUSCHLAGSTOFFE</t>
  </si>
  <si>
    <t>Gewaschener Betonsand.</t>
  </si>
  <si>
    <t>Körnung 3 - 5 mm</t>
  </si>
  <si>
    <t>Gewaschener Betonkies.</t>
  </si>
  <si>
    <t>Körnung 31,5 bis 63 mm</t>
  </si>
  <si>
    <t>NATURSTEINE</t>
  </si>
  <si>
    <t>Granit:</t>
  </si>
  <si>
    <t>Platten aus gesundem Naturstein für Mosaikpflaster</t>
  </si>
  <si>
    <t>BETON</t>
  </si>
  <si>
    <t>Fertigbeton, Konsistenzklasse S2</t>
  </si>
  <si>
    <t>WALZSTAHL (WARM GEWALZT)</t>
  </si>
  <si>
    <t>Blech</t>
  </si>
  <si>
    <t>51.04.08.01</t>
  </si>
  <si>
    <t>ALLGEMEINE UND BESONDERE LASTEN DER BAUSTELLE</t>
  </si>
  <si>
    <t>ALLGEMEINE BAUSTELLENLASTEN</t>
  </si>
  <si>
    <t>EINRICHTEN UND RÄUMEN DER BAUSTELLE</t>
  </si>
  <si>
    <t>Baustelleneinrichtung,-instandhaltung  und -räumung der Ex Deponie Dörfl</t>
  </si>
  <si>
    <t>VORBEREITUNGS- UND ABSCHLUSSARBEITEN</t>
  </si>
  <si>
    <t>RODUNGSARBEITEN</t>
  </si>
  <si>
    <t>RODUNGEN</t>
  </si>
  <si>
    <t>Entstrauchen inbegriffen Fällen von Bäumen bis 15 cm Durchmesser</t>
  </si>
  <si>
    <t>FÄLLEN VON BÄUMEN</t>
  </si>
  <si>
    <t>Fällen von Bäumen und Entfernen von Wurzelstöcken</t>
  </si>
  <si>
    <t>53.02.02.02*</t>
  </si>
  <si>
    <t>BELAGSSCHNEIDEARBEITEN</t>
  </si>
  <si>
    <t>SCHNEIDEN VON BITUMINÖSEN BELÄGEN</t>
  </si>
  <si>
    <t>Schneiden von bituminösen Belägen</t>
  </si>
  <si>
    <t>Belagstärke über 10,0 cm bis 20,0 cm</t>
  </si>
  <si>
    <t>Belagstärke über 20,0 cm</t>
  </si>
  <si>
    <t>AUSBAUEN VON GEGENSTÄNDEN</t>
  </si>
  <si>
    <t>AUSBAU VON LEITPLANKEN</t>
  </si>
  <si>
    <t>Ausbau von Leitplanken</t>
  </si>
  <si>
    <t>Leitplanke ohne Handlauf</t>
  </si>
  <si>
    <t>AUSBAU VON MASTEN</t>
  </si>
  <si>
    <t>Ausbau von elektrischen Leitungsmasten</t>
  </si>
  <si>
    <t>Mastenlänge: bis 6,00 m</t>
  </si>
  <si>
    <t>Ausbau von Beleuchtungsmasten</t>
  </si>
  <si>
    <t>Mastenlänge: über 6,00 bis 12,00 m</t>
  </si>
  <si>
    <t>Abmontage von bestehenden Beleuchtungsmasten</t>
  </si>
  <si>
    <t>AUSBAU VON GELÄNDERN</t>
  </si>
  <si>
    <t>Ausbau von Geländern</t>
  </si>
  <si>
    <t>Stahlgeländer</t>
  </si>
  <si>
    <t>AUSBAU VON REGNER</t>
  </si>
  <si>
    <t>Ausbau von Regner</t>
  </si>
  <si>
    <t>Ausbauen von Rohrabschnitten für Regner</t>
  </si>
  <si>
    <t>AUSBAU VON RANDSTEINEN</t>
  </si>
  <si>
    <t>Ausbau, Sortierung und Reinigung von Randsteinen</t>
  </si>
  <si>
    <t>Randsteine aus Beton</t>
  </si>
  <si>
    <t>ENTFERNEN VON BAUTEILEN</t>
  </si>
  <si>
    <t>Hausrat entfernen</t>
  </si>
  <si>
    <t>WIEDEREINBAU VON AUSGEBAUTEN GEGENSTÄNDEN</t>
  </si>
  <si>
    <t>WIEDEREINBAU VON LEITPLANKEN</t>
  </si>
  <si>
    <t>Wiedereinbau von Leitplanken</t>
  </si>
  <si>
    <t>WIEDEREINBAU VON MASTEN</t>
  </si>
  <si>
    <t>Wiedereinbau von Beleuchtungsmasten</t>
  </si>
  <si>
    <t>Wiederverwendung von Beleuchtungsmasten</t>
  </si>
  <si>
    <t>WIEDEREINBAU VON REGNER</t>
  </si>
  <si>
    <t>Wiedereinbau von Regner</t>
  </si>
  <si>
    <t>Wiedereinbau von Rohrabschnitten für Regner</t>
  </si>
  <si>
    <t>WIEDEREINBAU VON SCHACHTABDECKUNGEN UND EINLÄUFEN</t>
  </si>
  <si>
    <t>Wiedereinbau von Schachtabdeckungen und Einläufen von Verkehrsflächen</t>
  </si>
  <si>
    <t>ERDBEWEGUNGEN, ABBRUCHSARBEITEN</t>
  </si>
  <si>
    <t>AUSHÜBE</t>
  </si>
  <si>
    <t>ALLGEMEINER AUSHUB (OFFENE AUSHUBARBEITEN)</t>
  </si>
  <si>
    <t>Offene Aushubarbeiten</t>
  </si>
  <si>
    <t>Ausgraben von Steinblöcken bei allgemeinem Aushub</t>
  </si>
  <si>
    <t>Zerkleinerung von Steinblöcken im Naturlager bei allgemeinem Aushub</t>
  </si>
  <si>
    <t>mittels hydraulischer oder pneumatischer Werkzeuge, auf dem Aushubgerät montiert</t>
  </si>
  <si>
    <t>Selektiver Aushub für Bonifizierung</t>
  </si>
  <si>
    <t xml:space="preserve">Mechanische und manuelle Durchsiebung von mit Hausmüll verunreinigten Böden </t>
  </si>
  <si>
    <t>Aufpreis für Tiefen über 3,50 m.</t>
  </si>
  <si>
    <t>Tiefe über 3,50 m bis 4,50 m</t>
  </si>
  <si>
    <t>Tiefe über 4,50 m bis 6,00 m</t>
  </si>
  <si>
    <t>GRABENAUSHUB (AUSHUBARBEITEN MIT VORGESCHRIEBENEM QUERSCHNITT)</t>
  </si>
  <si>
    <t>Grabenaushub in Material jedwelcher Konsistenz</t>
  </si>
  <si>
    <t>inkl. Aufladen und Transport</t>
  </si>
  <si>
    <t>seitliche Lagerung innerhalb 10,0 m, ohne Aufladen und ohne Abtransport</t>
  </si>
  <si>
    <t>AUFPREISE FÜR BESONDERE ERSCHWERNISSE</t>
  </si>
  <si>
    <t>Aufpreis für Handaushub</t>
  </si>
  <si>
    <t>in Material jedwelcher Konsistenz und Natur</t>
  </si>
  <si>
    <t>Aufpreis für Tiefe (Grabenaushub)</t>
  </si>
  <si>
    <t>bis 3,50 m</t>
  </si>
  <si>
    <t>bis 4,50 m</t>
  </si>
  <si>
    <t>bis 5,50 m</t>
  </si>
  <si>
    <t>bis 6,50 m</t>
  </si>
  <si>
    <t>54.01.01.07</t>
  </si>
  <si>
    <t>ABBRUCHARBEITEN</t>
  </si>
  <si>
    <t>ABBRUCH VON HOCHBAUTEN</t>
  </si>
  <si>
    <t>Totalabbruch</t>
  </si>
  <si>
    <t>Konstruktion aus Betonblock- oder Ziegelmauerwerk, Massiv- oder Hohlsteindecken, Dachkonstruktion aus Holz, Stahl oder wie Decken</t>
  </si>
  <si>
    <t>Tragende Struktur aus Stahlbeton, Massiv- oder Hohlsteindecken, Dachkonstruktion aus Holz, Stahl oder wie Decken</t>
  </si>
  <si>
    <t>Tragstruktur aus Holz</t>
  </si>
  <si>
    <t>Totalabbruch von Stahlbauwerken</t>
  </si>
  <si>
    <t>ABBRUCH VON STEINMAUERWERK UND BETON</t>
  </si>
  <si>
    <t>Abbruch von Trockenmauerwerk</t>
  </si>
  <si>
    <t>Abbruch von Mischmauerwerk</t>
  </si>
  <si>
    <t>ABBRUCH VON STAHLBETONSTRUKTUREN</t>
  </si>
  <si>
    <t>Abbruch von Stahlbetonstrukturen</t>
  </si>
  <si>
    <t>mit peumatischen Werkzeugen von Hand (Preßlufthämmer)</t>
  </si>
  <si>
    <t>mit hydraulischen Spezialgeräten (Beißzangen, Scheren, Zangen, Hydraulikkolben), die notwendigen Bohrlöcher mit inbegriffen</t>
  </si>
  <si>
    <t>ABBRUCH VON FAHRBAHNBELÄGEN</t>
  </si>
  <si>
    <t>Abbruch von bituminöser Fahrbahndecke</t>
  </si>
  <si>
    <t>Belagstärke Stärke bis 10 cm</t>
  </si>
  <si>
    <t>Belagstärke über 10 cm bis 20 cm</t>
  </si>
  <si>
    <t>Belagstärke über 20 cm</t>
  </si>
  <si>
    <t>ABBRUCH VON EINFRIEDUNGEN</t>
  </si>
  <si>
    <t>nach Flächenausmaß</t>
  </si>
  <si>
    <t>54.02.01.01.e*</t>
  </si>
  <si>
    <t>AUFSCHÜTTUNGEN UND WIEDERAUFFÜLLUNGEN</t>
  </si>
  <si>
    <t>AUSFÜHREN VON AUFSCHÜTTUNGEN UND WIEDERAUFFÜLLUNGEN</t>
  </si>
  <si>
    <t>Aufladen, Transport und Abladen von Material</t>
  </si>
  <si>
    <t>Ausführen von Dämmen, Aufschüttungen und Wiederauffüllungen</t>
  </si>
  <si>
    <t>für setzungsunempfindliche Bauwerke</t>
  </si>
  <si>
    <t>Wiederauffüllen von Grabenaushub</t>
  </si>
  <si>
    <t>für setzungsempfindliche Bauwerke</t>
  </si>
  <si>
    <t>LIEFERUNG VON FREMDMATERIAL UND AUSFÜHREN VON AUFSCHÜTTUNGEN UND WIEDERAUFFÜLLUNGEN</t>
  </si>
  <si>
    <t>Dämme, Aufschüttungen und Wiederauffüllungen</t>
  </si>
  <si>
    <t>Lieferung und Einbau von Grobschotter</t>
  </si>
  <si>
    <t>Lieferung und Einbau von antikapillaren Materialien unter den Dämmen, bzw. Aufschüttungen oder Oberbauten</t>
  </si>
  <si>
    <t>ARBEITEN MIT GEOTEXTILIEN (VLIESE)</t>
  </si>
  <si>
    <t>GEOTEXTIL MIT ENDLOSFADEN FÜR DRAINAGEN UND BODENVERBESSERUNGEN</t>
  </si>
  <si>
    <t>Geotextil mit Endlosfaden</t>
  </si>
  <si>
    <t>STEILBÖSCHUNG AUS BEWEHRTER ERDE</t>
  </si>
  <si>
    <t>Errichtung von Steilböschung aus bewehrter Erde</t>
  </si>
  <si>
    <t>Gesamthöhe der Böschung bis 4,00 m</t>
  </si>
  <si>
    <t>Gesamthöhe der Böschung bis 6,00 m</t>
  </si>
  <si>
    <t>GEOTEXTILIEN AUS POLYPROPYLEN</t>
  </si>
  <si>
    <t>Lieferung und Verlegung von Trennlagen aus Polypropylen für den Straßenunterbau</t>
  </si>
  <si>
    <t>Geotextil als Trennlage für Autobahnen, Schnellstraßen und Staatsstraßen.</t>
  </si>
  <si>
    <t>Lieferung und Verlegung von Drainageschichten aus Polypropylen</t>
  </si>
  <si>
    <t>Geotextil für Drainageschichten</t>
  </si>
  <si>
    <t>Aufladen, Transport und Abladen von auf der Baustelle zwischengelagertem Material.</t>
  </si>
  <si>
    <t>TRAG- UND FROSTSCHUTZSCHICHTEN</t>
  </si>
  <si>
    <t>LIEFERUNG VON FREMDMATERIAL UND AUSFÜHRUNG VON TRAGSCHICHTEN</t>
  </si>
  <si>
    <t>Lieferung von Fremdmaterial Material in Erstanwendung und/oder Recyclingmaterial und Ausführung von Tragschichten</t>
  </si>
  <si>
    <t>nach Volumen im eingebauten Zustand</t>
  </si>
  <si>
    <t>Lieferung  und  Einbau  von    korngrößenmäßig    stabilisiertem    Material (Material in Erstanwendung und/oder Recyclingmaterial)  für  den  Oberflächenverschluß</t>
  </si>
  <si>
    <t>Errichtung von zement-gebundenen Tragschichten</t>
  </si>
  <si>
    <t>54.20.10.02*</t>
  </si>
  <si>
    <t>54.20.10.06*</t>
  </si>
  <si>
    <t>DRAINAGEN</t>
  </si>
  <si>
    <t>HINTERMAUERUNGEN</t>
  </si>
  <si>
    <t>Drainagehintermauerung, Mindest-Schichtstärke: 30 cm</t>
  </si>
  <si>
    <t>LIEFERUNG UND EINBAU VON FILTERMATERIAL</t>
  </si>
  <si>
    <t>Drainagematerial, ungeschichtet</t>
  </si>
  <si>
    <t>Sieblinienbereich (mm) 10/35</t>
  </si>
  <si>
    <t>Sieblinienbereich (mm) 35/70</t>
  </si>
  <si>
    <t>Lieferung und Einbau von Drainagematerial in Aushubgraben</t>
  </si>
  <si>
    <t>Drainagematerial in vertikalen Schichten</t>
  </si>
  <si>
    <t>Sieblinienbereich (mm): 35/70</t>
  </si>
  <si>
    <t>Drainagematerial in horizontalen Schichten</t>
  </si>
  <si>
    <t>Sieblinienbereich (mm): 10/35</t>
  </si>
  <si>
    <t>Panzerungsschicht</t>
  </si>
  <si>
    <t>Stärke von größergleich 30 cm</t>
  </si>
  <si>
    <t>Sickerschacht für regenwasser</t>
  </si>
  <si>
    <t>54.25.01.01.k</t>
  </si>
  <si>
    <t>54.25.01.01.m</t>
  </si>
  <si>
    <t>54.25.01.01.n</t>
  </si>
  <si>
    <t>STEINWÜRFE (STEINSCHÜTTUNGEN, UFERVERBAUUNGEN)</t>
  </si>
  <si>
    <t>LIEFERN VON STEINBLÖCKEN</t>
  </si>
  <si>
    <t>Steinblöcke für Steinwurf (V min.)</t>
  </si>
  <si>
    <t>V min. = 0,13 m3 (ca. 50 cm)</t>
  </si>
  <si>
    <t>V min. = 0,20 m3 (ca. 60 cm)</t>
  </si>
  <si>
    <t>V min. = 0,40 m3 (ca. 75 cm)</t>
  </si>
  <si>
    <t>V min. = 0,70 m3 (ca. 90 cm)</t>
  </si>
  <si>
    <t>AUSFÜHREN VON NORMALEN STEINWÜRFEN</t>
  </si>
  <si>
    <t>Ausführen von normalen Steinwürfen</t>
  </si>
  <si>
    <t>nach Sichtoberfläche, brutto</t>
  </si>
  <si>
    <t>ARBEITEN MIT MUTTERERDE</t>
  </si>
  <si>
    <t>ABHUB VON MUTTERBODEN UND ABSCHÄLEN VON GRASNARBEN</t>
  </si>
  <si>
    <t>Abhub von Mutterboden</t>
  </si>
  <si>
    <t>Abhub von Mutterboden maschinell</t>
  </si>
  <si>
    <t>Abschälen (Abhub) von Grasnarben, Stärke ca. 15 cm</t>
  </si>
  <si>
    <t>Scoticamento di zolle erbose, spessore ca. 15 cm</t>
  </si>
  <si>
    <t>AUFLADEN, TRANSPORT UND ABLADEN VON MUTTERERDE, KOMPOST, TORF</t>
  </si>
  <si>
    <t>Aufladen, Transport und Abladen von Muttererde, Kompost, Torf</t>
  </si>
  <si>
    <t>Muttererde, Kompost, Torf: lose</t>
  </si>
  <si>
    <t>AUSBREITEN UND EINEBNEN VON MUTTERBODEN, AUSBRINGEN VON GRASNARBEN, KOMPOST, TORF</t>
  </si>
  <si>
    <t>Ausbreiten und Verteilen von Muttererde, Kompost, Torf</t>
  </si>
  <si>
    <t>Schichtstärke 16 - 25 cm</t>
  </si>
  <si>
    <t>Schichtstärke: variabel</t>
  </si>
  <si>
    <t>DEPONNIEGEBÜHREN</t>
  </si>
  <si>
    <t>DEPONIEGEBÜHREN FÜR BAUSCHUTT</t>
  </si>
  <si>
    <t>Kl.2/A: mineralischer Baustellenabfall</t>
  </si>
  <si>
    <t>Kl.2/C: Asphalt</t>
  </si>
  <si>
    <t>Kl.3/A: Bauschutt mit 10% Beimengungen</t>
  </si>
  <si>
    <t>Kl.4/A: bewehrter Beton</t>
  </si>
  <si>
    <t>Kl.4/D: unbewehrter Stahlbeton ohne Verunreinigungen und ohne Ziegel und Eisen</t>
  </si>
  <si>
    <t>DEPONIEGEBÜHREN FÜR KUNSTSTOFF UND HOLZ</t>
  </si>
  <si>
    <t>Kl.5/A: Baustellenabfall wie Kunststoff, Verpackungen</t>
  </si>
  <si>
    <t>DEPONIEGEFÜHREN FÜR SONDERMÜLL</t>
  </si>
  <si>
    <t>Deponiegebühren für Hausmüll (RSU</t>
  </si>
  <si>
    <t>PHYSIKALISCH-CHEMISCHE ANALYSE</t>
  </si>
  <si>
    <t>Bodenanalyse</t>
  </si>
  <si>
    <t>Lässigkeitsanalyse</t>
  </si>
  <si>
    <t>Analyse zur Abfallklassifizierung</t>
  </si>
  <si>
    <t>Vollständige Grundwasseranalyse</t>
  </si>
  <si>
    <t>55.21.02.01.k</t>
  </si>
  <si>
    <t>WASSERHALTUNGEN, GRUNDWASSERABSENKUNGEN, NUTZWASSERBRUNNEN</t>
  </si>
  <si>
    <t>PUMPEN</t>
  </si>
  <si>
    <t>TAUCHPUMPEN ODER PUMPEN FÜR TROCKENAUFSTELLUNG</t>
  </si>
  <si>
    <t>Pumpe, Leistung 5,01 - 15 kW</t>
  </si>
  <si>
    <t>pro Betriebsstunde</t>
  </si>
  <si>
    <t>Pumpe, Leistung 15,01 - 30 kW</t>
  </si>
  <si>
    <t>PROVISORISCHE UMLEITUNGEN VON KANÄLEN UND WASSERLEITUNGEN</t>
  </si>
  <si>
    <t>PROVISORISCHE UMLEITUNG VON WASSERLEITUNGEN</t>
  </si>
  <si>
    <t>Provisorische Umleitung von Wasserleitungen, mit Rohren der Abmessungen DN:</t>
  </si>
  <si>
    <t>DN 200 mm</t>
  </si>
  <si>
    <t>PROVISORISCHE UMLEITUNGEN VON WASSERLÄUFEN</t>
  </si>
  <si>
    <t>PROVISORISCHE UMLEITUNG MIT KANÄLEN UND ROHRLEITUNGEN</t>
  </si>
  <si>
    <t>Provisorische Umleitung, am Boden aufliegend</t>
  </si>
  <si>
    <t>GRABENVERBAUWÄNDE, BÖSCHUNGSVERKLEIDUNGEN</t>
  </si>
  <si>
    <t>SPRITZBETON</t>
  </si>
  <si>
    <t>VERKLEIDUNG VON BÖSCHUNGEN</t>
  </si>
  <si>
    <t>Spritzbeton C20/25</t>
  </si>
  <si>
    <t>Schichtstärke 10 cm</t>
  </si>
  <si>
    <t>Schichtstärke 15 cm</t>
  </si>
  <si>
    <t>BEWEHRUNGSSTAHL FÜR SPRITZBETON</t>
  </si>
  <si>
    <t>Elektrisch verschweißtes Baustahlgitter</t>
  </si>
  <si>
    <t>PFAHLWÄNDE AUS KLEINKALIBRIGEN PFÄHLEN</t>
  </si>
  <si>
    <t>BOHRUNG FÜR KLEINBOHRPFÄHLE (MICROPALI)</t>
  </si>
  <si>
    <t>Kleinkalibriger Bohrpfahl für Pfahlwand, ausgeführt mittels Dreh- oder Drehschlagbohrung mit Verrohrung</t>
  </si>
  <si>
    <t>Vergütung für Injektion über das Standardvolumen hinaus</t>
  </si>
  <si>
    <t>BEWEHRUNG FÜR KLEINKALIBRIGE BOHRPFÄHLE</t>
  </si>
  <si>
    <t>Bewehrungsrohre für kleinkalibrige Bohrpfähle</t>
  </si>
  <si>
    <t>Rohr ungelocht</t>
  </si>
  <si>
    <t>SPEZIALGRÜNDUNGEN</t>
  </si>
  <si>
    <t>RAMMPFÄHLE</t>
  </si>
  <si>
    <t>ORTBETONRAMMPFÄHLE AUS STAHLBETON</t>
  </si>
  <si>
    <t>Gründungspfähle bestehend aus Hohlprofil aus Stahl, Einbringen in Boden mittels Rammen</t>
  </si>
  <si>
    <t>KLEINKALIBRIGE GRÜNDUGSPFÄHLE (MICROPALI)</t>
  </si>
  <si>
    <t>EINRICHTEN UND RÄUMEN DER BAUSTELLE FÜR DIE HERSTELLUNG VON KLEINBOHRPFÄHLEN (MICROPALI)</t>
  </si>
  <si>
    <t>Einrichten und Räumen der Baustelle</t>
  </si>
  <si>
    <t>Kleinkalibriger Bohrpfahl für Gründung, ausgeführt mittels Dreh- oder Drehschlagbohrung mit Verrohrung</t>
  </si>
  <si>
    <t>STAHLBEWEHRUNG FÜR PFÄHLE</t>
  </si>
  <si>
    <t>WALZSTAHL-BEWEHRUNG</t>
  </si>
  <si>
    <t>Walzstahl-Bewehrung</t>
  </si>
  <si>
    <t>RUNDSTAHL-BEWEHRUNG</t>
  </si>
  <si>
    <t>Bewehrung aus Rundstahl, gerippt</t>
  </si>
  <si>
    <t>STAHLROHR- BEWEHRUNG</t>
  </si>
  <si>
    <t>Stahlrohrbewehrung</t>
  </si>
  <si>
    <t>geschlossenes Rohr</t>
  </si>
  <si>
    <t>NEBENARBEITEN</t>
  </si>
  <si>
    <t>KOPFBALKEN</t>
  </si>
  <si>
    <t>Verbindungs- und Verteilungsträger</t>
  </si>
  <si>
    <t>57.10.01</t>
  </si>
  <si>
    <t>57.10.01.01</t>
  </si>
  <si>
    <t>BETON UND STAHLBETON</t>
  </si>
  <si>
    <t>LEHRGERÜSTE</t>
  </si>
  <si>
    <t>LEHRGERÜSTE FÜR BRÜCKENTRAGWERKE</t>
  </si>
  <si>
    <t>Lehrgerüste für Brückentragwerke  H = 2,01 - 5,00 m</t>
  </si>
  <si>
    <t>SCHALUNGEN</t>
  </si>
  <si>
    <t>SCHALUNGEN FÜR AM BODEN AUFLIEGENDE STRUKTUREN, UNTERMAUERUNGEN</t>
  </si>
  <si>
    <t>Seitliche Abschalung für Gründungsplatten</t>
  </si>
  <si>
    <t>für Oberflächenstruktur S2</t>
  </si>
  <si>
    <t>Seitliche Abschalung für Streifenfundamente</t>
  </si>
  <si>
    <t>SCHALUNGEN FÜR MAUERN UND WÄNDE</t>
  </si>
  <si>
    <t>Einseitige Schalung für geradlinige Mauern und Wände</t>
  </si>
  <si>
    <t>für Oberflächenstruktur S3</t>
  </si>
  <si>
    <t>für Oberflächenstruktur S4a</t>
  </si>
  <si>
    <t>für Oberflächenstruktur S4c</t>
  </si>
  <si>
    <t>Schalung für geradlinige Mauern und Wände</t>
  </si>
  <si>
    <t>für Oberflächenstruktur S4b</t>
  </si>
  <si>
    <t>SCHALUNGEN FÜR PLATTEN, KRAGPLATTEN UND TREPPEN</t>
  </si>
  <si>
    <t>Schalung für Platten</t>
  </si>
  <si>
    <t>Schalung für Treppenplatten, Podeste, Stufen</t>
  </si>
  <si>
    <t>SCHALUNGEN FÜR HORIZONTALE STRUKTUREN (TRÄGER)</t>
  </si>
  <si>
    <t>Schalung für geradlinige Träger</t>
  </si>
  <si>
    <t>SCHALUNGEN FÜR BRÜCKENTRAGWERKE</t>
  </si>
  <si>
    <t>Schalung für geradlinige Brückenbauwerke (Platten, Träger), (ohne Lehrgerüst)</t>
  </si>
  <si>
    <t>Aufpreis für Brückentragwerk mit planimetrisch gekrümmter Längsachse, R = konst.</t>
  </si>
  <si>
    <t>STÜTZMASSNAHMEN, ARBEITSBÜHNEN, "H" &gt; 4,0 m</t>
  </si>
  <si>
    <t>Arbeitsbühnen, H &gt; 4,0 m</t>
  </si>
  <si>
    <t>H über 4,0 bis 6,0 m</t>
  </si>
  <si>
    <t>SCHALLEISTEN UND -PROFILE</t>
  </si>
  <si>
    <t>Liefern und Einbau von Holzleisten mit Dreiecksquerschnitt</t>
  </si>
  <si>
    <t>BETON FÜR BEWEHRTE UND UNBEWEHRTE BAUWERKE</t>
  </si>
  <si>
    <t>UNTERBETON, AUSGLEICHSBETON, FÜLLBETON UND DRAINAGEBETON</t>
  </si>
  <si>
    <t>Liefern und Einbauen von Unterbeton</t>
  </si>
  <si>
    <t>Festigkeitsklasse C 8/10</t>
  </si>
  <si>
    <t>Einkornbeton für Drainagezwecke</t>
  </si>
  <si>
    <t>BETON FÜR BAUWERKE JEDWELCHER LAGE, FORM UND ABMESSUNG</t>
  </si>
  <si>
    <t>Liefern und Einbauen  von Beton für Bauwerke, mit Expositionsklasse XC</t>
  </si>
  <si>
    <t>Festigkeitsklasse C 25/30 -  XC2</t>
  </si>
  <si>
    <t>Festigkeitsklasse C 30/37- XC2</t>
  </si>
  <si>
    <t>Liefern und Einbauen  von Beton für Bauwerke, mit Expositionsklasse XF</t>
  </si>
  <si>
    <t>Festigkeitsklasse C 30/37 - XF2</t>
  </si>
  <si>
    <t>Festigkeitsklasse C 30/37 - XF3</t>
  </si>
  <si>
    <t>Festigkeitsklasse C 30/37 - XF4</t>
  </si>
  <si>
    <t>Aufpreis für Beton anderer Konsistenzklassen</t>
  </si>
  <si>
    <t>Aufpreis für Spezialteile bei WU-Beton</t>
  </si>
  <si>
    <t>58.03.01.01*</t>
  </si>
  <si>
    <t>58.03.02.07*</t>
  </si>
  <si>
    <t>58.03.02.07.a*</t>
  </si>
  <si>
    <t>58.03.02.07.d*</t>
  </si>
  <si>
    <t>58.03.02.09*</t>
  </si>
  <si>
    <t>BEWEHRUNGSSTAHL</t>
  </si>
  <si>
    <t>RUNDSTAHL, GERIPPT</t>
  </si>
  <si>
    <t>Rundstahl, gerippt, im Werk kontrolliert</t>
  </si>
  <si>
    <t>Stahl B450C</t>
  </si>
  <si>
    <t>BAUSTAHLGITTERMATTEN</t>
  </si>
  <si>
    <t>Baustahlgittermatten mit gerippten Stäben</t>
  </si>
  <si>
    <t>gerippter Stahl, B450C</t>
  </si>
  <si>
    <t>Verankerungen</t>
  </si>
  <si>
    <t>Einbau von Gewindestangen</t>
  </si>
  <si>
    <t>Bohrlöcher für Verbindungen von Verankerungen mit bestehenden Strukturen</t>
  </si>
  <si>
    <t>OBERFLÄCHENBEHANDLUNGEN</t>
  </si>
  <si>
    <t>STRUKTURFORMENDE OBERFLÄCHENBEHANDLUNG</t>
  </si>
  <si>
    <t>Riffelung von Hand oder mit geeigneter Maschine</t>
  </si>
  <si>
    <t>von Hand</t>
  </si>
  <si>
    <t>REGELBAUWERKE</t>
  </si>
  <si>
    <t>STRASSENBRÜCKEN-AUFLAGERBÄNKE</t>
  </si>
  <si>
    <t>Widerlager C 30/37 (Rck 37 N/mm2) /B450C</t>
  </si>
  <si>
    <t>Beton : ca. 1,4 m3/m; Stahl : 65 - 70 kg/m3</t>
  </si>
  <si>
    <t>BETONZWISCHENSCHICHTE</t>
  </si>
  <si>
    <t>Herstellung vor Ort einer Betonzwischenschicht für Strassenbrücke, vorbereitet für die Aufnahme eines Brückentopflagers</t>
  </si>
  <si>
    <t>MAUERWERK AUS NATUR- UND KUNSTSTEIN</t>
  </si>
  <si>
    <t>TROCKENMAUERWERK</t>
  </si>
  <si>
    <t>TROCKENMAUERN AUS NATURSTEIN ODER FERTIGTEILELEMENTEN</t>
  </si>
  <si>
    <t>Zyklopenmauern</t>
  </si>
  <si>
    <t>mit Granitsteinen, inkl. Lieferung</t>
  </si>
  <si>
    <t>TROCKENMAUER-PFLASTERUNGEN</t>
  </si>
  <si>
    <t>Trockenpflasterungen in Naturstein</t>
  </si>
  <si>
    <t>fertige Pflastermindeststärke cm 70</t>
  </si>
  <si>
    <t>BAUWERKE AUS NATURSTEIN UND ZEMENTMÖRTEL</t>
  </si>
  <si>
    <t>MISCHMAUERWERK</t>
  </si>
  <si>
    <t>Sichtoberfläche aus Naturstein bei Betonmauer</t>
  </si>
  <si>
    <t>BAUWERKE AUS NATURSTEIN UND BETON</t>
  </si>
  <si>
    <t>MAUERWERK</t>
  </si>
  <si>
    <t>Grobes Mosaikmauerwerk aus Naturstein und Beton</t>
  </si>
  <si>
    <t>Granit inkl. Lieferung, Beton C 25/30</t>
  </si>
  <si>
    <t>FREISTEHENDE KLEINBAUWERKE</t>
  </si>
  <si>
    <t>Freistehende Kleinbauwerke aus Naturstein und Beton</t>
  </si>
  <si>
    <t>Betonfestigkeitsklasse: C 20/25</t>
  </si>
  <si>
    <t>AUFPREIS FÜR GROSSE MAUERHÖHEN</t>
  </si>
  <si>
    <t>Aufpreis für Futtermauern</t>
  </si>
  <si>
    <t>für die Errichtung der Mauern</t>
  </si>
  <si>
    <t>für das Verfugen</t>
  </si>
  <si>
    <t>BETONFERTIGTEILE</t>
  </si>
  <si>
    <t>BETONFERTIGTEILE ALS SCHALUNG</t>
  </si>
  <si>
    <t>Lieferung und Montage von vorgefertigten Stahlbetonplatten als Deckenschalung</t>
  </si>
  <si>
    <t>für die Überführungen mit Hohlkastenträgern. Plattendicke 4-6 cm</t>
  </si>
  <si>
    <t>BETONFERTIGTEILE -SEITLICHE ABSCHLUSSELEMENTE</t>
  </si>
  <si>
    <t>Seitliches Abschlusselement in Stahlbeton C30/37 XF4, aus vorgefertigten Betonelementen</t>
  </si>
  <si>
    <t>Länge = max 2.00 m; Schnitt laut Zeichnung, zwischen 0.08 und 0.20 m2</t>
  </si>
  <si>
    <t>Aufpreis für Ausführung von doppelter Seitenschürze</t>
  </si>
  <si>
    <t>Aufpreis für Betoneinfärbung</t>
  </si>
  <si>
    <t>STAHLBAU</t>
  </si>
  <si>
    <t>STRASSENBRÜCKEN</t>
  </si>
  <si>
    <t>BRÜCKEN MIT VOLLWANDTRÄGERN</t>
  </si>
  <si>
    <t>Brücken aus Stahl Fe 52</t>
  </si>
  <si>
    <t>fü jede Stützweite</t>
  </si>
  <si>
    <t>Aufpreis für die Verwendung von selbstschützendem Stahl (Corten oder ähnlich)</t>
  </si>
  <si>
    <t>Aufpreis für Längsneigung</t>
  </si>
  <si>
    <t>INDUSTRIELL GEFERTIGTE LAGER FÜR STRASSENBRÜCKEN</t>
  </si>
  <si>
    <t>Typ fest</t>
  </si>
  <si>
    <t>Typ einseitige Lager</t>
  </si>
  <si>
    <t>Typ einseitige Querlager</t>
  </si>
  <si>
    <t>Typ zweiseitige Lager</t>
  </si>
  <si>
    <t>INDUSTRIELL GEFERTIGTE BRÜCKENÜBERGÄNGE FÜR STRASSENBRÜCKEN</t>
  </si>
  <si>
    <t>Bewegungs-und Dichtungsübergänge aus  Stahl derTyp "corten"</t>
  </si>
  <si>
    <t>D=50 mm</t>
  </si>
  <si>
    <t>Übergangsprofil aus Stahl-INOX</t>
  </si>
  <si>
    <t>für die Brückenübergänge mit "s" bis zum +/- 125 mm</t>
  </si>
  <si>
    <t>Magnetometrische Untersuchungen</t>
  </si>
  <si>
    <t>PUTZE, ESTRICHE, INDUSTRIEBÖDEN</t>
  </si>
  <si>
    <t>ESTRICHE, INDUSTRIEBÖDEN</t>
  </si>
  <si>
    <t>ESTRICHE, UNTERBÖDEN, INDUSTRIEBÖDEN</t>
  </si>
  <si>
    <t>Estrich mit einer Mindestfestigkeitsklasse von C35</t>
  </si>
  <si>
    <t>konstante Stärke s = 5 cm</t>
  </si>
  <si>
    <t>ABDICHTUNGEN, OBERFLÄCHENSCHUTZ</t>
  </si>
  <si>
    <t>ABDICHTUNGEN MIT DICHTUNGSBAHNEN UND FOLIEN</t>
  </si>
  <si>
    <t>ABDICHTUNG MIT PVC FOLIEN</t>
  </si>
  <si>
    <t>Abdichtung mit verschweißter PVC Folie, trocken verlegt</t>
  </si>
  <si>
    <t>Folienstärke 2,0 mm - Doppelschweißnaht</t>
  </si>
  <si>
    <t>ABDICHTUNG MIT BITUMENFOLIE</t>
  </si>
  <si>
    <t>Abdichtung von befahrbaren Flächen mit doppelter Elastomer-Plastomer- Bitumenbahn</t>
  </si>
  <si>
    <t>D: 5+5 mm</t>
  </si>
  <si>
    <t xml:space="preserve">Selbstklebende Kalt-Bitumen-Membran für Straßenunterbau </t>
  </si>
  <si>
    <t>Glasfasernetz mit PVC-Beschichtung rissbeständig für Straßenunterbau</t>
  </si>
  <si>
    <t>ABDICHTUNG VON FUGEN MITTELS PROFILEN</t>
  </si>
  <si>
    <t>ABDICHTUNG VON ARBEITSFUGEN</t>
  </si>
  <si>
    <t>Abdichtung von Arbeitsfugen mit Kunststoffprofilen</t>
  </si>
  <si>
    <t>B = 25-26 cm,  G = 1,95-2,05 kg/m, außenliegend</t>
  </si>
  <si>
    <t>Abdichtung von Arbeitsfugen mit Bentonitbändern</t>
  </si>
  <si>
    <t>Querschnittabmessung ca. 20 x 25 mm</t>
  </si>
  <si>
    <t>ABDICHTUNG VON DEHNFUGEN</t>
  </si>
  <si>
    <t>Abdichtung von Dehnfugen mit Kunststoffprofilen</t>
  </si>
  <si>
    <t>B = 18-20 cm, G = 1,05-1,15 kg/m, mit geschlossenem Mittelring</t>
  </si>
  <si>
    <t>SCHUTZMASSNAHMEN</t>
  </si>
  <si>
    <t>Schutz-, Ballast- und Drainageschicht aus Feinkies</t>
  </si>
  <si>
    <t>Stärke der fertigen Schicht 15 cm</t>
  </si>
  <si>
    <t>Liefern und Einbau von Noppenbahn, aus Polyethylen hoher Dichte (HDPE)</t>
  </si>
  <si>
    <t>aus Polyäthylen-Noppenbahn</t>
  </si>
  <si>
    <t>Ausführung einer vertikalen Drainage, mit Matte</t>
  </si>
  <si>
    <t>Ausführung von vertikaler Drainage hinter Mauerwerk gegen Erdreich</t>
  </si>
  <si>
    <t>Ausbauen einer vertikalen Drainage, mit Matte</t>
  </si>
  <si>
    <t>ROHRLEITUNGEN, LIEFERUNG UND EINBAU</t>
  </si>
  <si>
    <t>STAHLROHRE</t>
  </si>
  <si>
    <t>NAHTLOSE STAHLROHRE</t>
  </si>
  <si>
    <t>Wasserleitungsrohr, schwere Verkleidung</t>
  </si>
  <si>
    <t>KUNSTSTOFFROHRE</t>
  </si>
  <si>
    <t>POLYÄTHYLENROHRE FÜR WASSER-, GASLEITUNGEN UND KABELVERLEGUNG</t>
  </si>
  <si>
    <t>Polyäthylenrohr  PE100 für Wasserleitung - PN 16</t>
  </si>
  <si>
    <t>Polyäthylenrohr  PE100 für Wasserleitung - PN 20</t>
  </si>
  <si>
    <t>Polyäthylenrohre als Kabelschutzrohre</t>
  </si>
  <si>
    <t>D=40 mm</t>
  </si>
  <si>
    <t>Dreirohrsystem PE DN3x50 PN10 (PE HD UNI 7611/T312 PN 10 D 50)</t>
  </si>
  <si>
    <t>PVC-(POLYVINYLCHLORID) ROHRE FÜR WASSERLEITUNGEN</t>
  </si>
  <si>
    <t>PVC-Rohr für Wasserleitung - PN 4</t>
  </si>
  <si>
    <t>PVC-Rohr für Wasserleitung - PN 6</t>
  </si>
  <si>
    <t>PVC-ROHRE FÜR KANALISATION</t>
  </si>
  <si>
    <t>PVC-Rohre für Kanalisation</t>
  </si>
  <si>
    <t>PVC-ROHRE FÜR DRAINAGEN</t>
  </si>
  <si>
    <t>PVC-Drainagerohr, Typ A</t>
  </si>
  <si>
    <t>PVC-Drainagerohr, Typ D</t>
  </si>
  <si>
    <t>GLASFASERVERSTÄRKTE (G.F.K.) KUNSTSTOFFROHRE FÜR KANALISATION</t>
  </si>
  <si>
    <t>Kanälen für die Ableitung von Regenwasser aus glasfaserverstärktem Kunststoff</t>
  </si>
  <si>
    <t>GLASFASERVERSTÄRKTE KUNSTSTOFFROHRE (GF-UP) FÜR KANALISATION UND WASSERLEITUNGEN</t>
  </si>
  <si>
    <t>Kanalrohr aus GF UP - Klasse D, RG 10000, PN 2.5</t>
  </si>
  <si>
    <t>POLYPROPYLEN- VOLLWAND-ROHRE FÜR KANALISATION</t>
  </si>
  <si>
    <t>Hochlast-Vollwand-Rohr PP SN 10</t>
  </si>
  <si>
    <t>BETONROHRE</t>
  </si>
  <si>
    <t>UNBEWEHRTE BETONROHRE</t>
  </si>
  <si>
    <t>Kreisrundes Betonrohr DIN 4032, zentrifugiert, Glockenmuffe</t>
  </si>
  <si>
    <t>ZENTRIFUGIERTE STAHLBETONROHRE</t>
  </si>
  <si>
    <t>Kreisrundes, zentrifugiertes Stahlbetonrohr mit Glockenmuffe</t>
  </si>
  <si>
    <t>Durchmesser cm 200</t>
  </si>
  <si>
    <t>WARN- UND ORTUNGSBÄNDER</t>
  </si>
  <si>
    <t>Liefern und Einbau von Warnbändern</t>
  </si>
  <si>
    <t>Ortungsband</t>
  </si>
  <si>
    <t>AUFPREIS FÜR VOLLE BETONUMMANTELUNG</t>
  </si>
  <si>
    <t>Kreisrundes Rohr</t>
  </si>
  <si>
    <t>bis DN mm 200</t>
  </si>
  <si>
    <t>KORROSIONSSCHUTZ MITTELS KUNSTSTOFFHÜLLE</t>
  </si>
  <si>
    <t>Aufpreis für Vollschutz</t>
  </si>
  <si>
    <t>PREZZI ELEMENTARI</t>
  </si>
  <si>
    <t>MANO D'OPERA</t>
  </si>
  <si>
    <t>MANO D'OPERA - SETTORE EDILE/CIVILE</t>
  </si>
  <si>
    <t>MANO D'OPERA - SETTORE METALMECCANICO</t>
  </si>
  <si>
    <t>NOLI</t>
  </si>
  <si>
    <t>MEZZI DI TRASPORTO</t>
  </si>
  <si>
    <t>MEZZI DI SCAVO E DI CARICAMENTO</t>
  </si>
  <si>
    <t>MEZZI DI COSTIPAMENTO</t>
  </si>
  <si>
    <t>COMPRESSORI D'ARIA ED ATTREZZI PNEUMATICI</t>
  </si>
  <si>
    <t>MACCHINE PER PAVIMENTAZIONE</t>
  </si>
  <si>
    <t>Fresa semovente per asportazione pavimentazioni stradali</t>
  </si>
  <si>
    <t>larghezza fresatura max. 1000 mm</t>
  </si>
  <si>
    <t>MACCHINE ED UTENSILI VARI</t>
  </si>
  <si>
    <t>Trasporto in cantiere e installazione di vaglio mobile</t>
  </si>
  <si>
    <t>Vaglio mobile idoneo per selezione materiale discarica</t>
  </si>
  <si>
    <t>MATERIALI</t>
  </si>
  <si>
    <t>INERTI</t>
  </si>
  <si>
    <t>PIETRE NATURALI</t>
  </si>
  <si>
    <t>Granito:</t>
  </si>
  <si>
    <t>Lastre di pietra sana per selciati a mosaico</t>
  </si>
  <si>
    <t>CONGLOMERATI CEMENTIZI</t>
  </si>
  <si>
    <t>ACCIAIO LAMINATO A CALDO</t>
  </si>
  <si>
    <t>ONERI GENERALI E PARTICOLARI DI CANTIERE</t>
  </si>
  <si>
    <t>ONERI GENERALI DI CANTIERE</t>
  </si>
  <si>
    <t>INSTALLAZIONE E SGOMBERO DEL CANTIERE</t>
  </si>
  <si>
    <t>LAVORI PRELIMINARI E CONCLUSIVI</t>
  </si>
  <si>
    <t>LAVORI DI DISBOSCAMENTO</t>
  </si>
  <si>
    <t>DISBOSCAMENTO IN GENERE</t>
  </si>
  <si>
    <t>ABBATTIMENTO DI PIANTE</t>
  </si>
  <si>
    <t>Abbattimento di piante con estirpazione ceppaie</t>
  </si>
  <si>
    <t>TAGLIO DI PAVIMENTAZIONI</t>
  </si>
  <si>
    <t>TAGLIO DI PAVIMENTAZIONI BITUMINOSE</t>
  </si>
  <si>
    <t>per spessori di pavimentazione oltre 10,0 cm  fino a 20,00 cm</t>
  </si>
  <si>
    <t>RIMOZIONI</t>
  </si>
  <si>
    <t>RIMOZIONE DI BARRIERE PROTETTIVE</t>
  </si>
  <si>
    <t>RIMOZIONE DI PALI</t>
  </si>
  <si>
    <t>Rimozione di pali torre faro esistente</t>
  </si>
  <si>
    <t>RIMOZIONE DI RINGHIERE</t>
  </si>
  <si>
    <t>Rimozione di ringhiere</t>
  </si>
  <si>
    <t>RIMOZIONE DI IRRIGATORE</t>
  </si>
  <si>
    <t>RIMOZIONE DI CORDONATE</t>
  </si>
  <si>
    <t>ASPORTO DI ELEMENTI EDILIZI</t>
  </si>
  <si>
    <t>RIMESSA IN OPERA DI OGGETTI PRECEDENTEMENTE RIMOSSI</t>
  </si>
  <si>
    <t>RIMESSA IN OPERA DI BARRIERE PROTETTIVE</t>
  </si>
  <si>
    <t>RIMESSA IN OPERA DI PALI</t>
  </si>
  <si>
    <t>Rimessa in opera di torre-faro</t>
  </si>
  <si>
    <t>RIMESSA IN OPERA DI IRRIGATORE</t>
  </si>
  <si>
    <t>RIMESSA IN OPERA DI CHIUSINI E CADITOIE</t>
  </si>
  <si>
    <t>MOVIMENTI DI TERRA, DEMOLIZIONI</t>
  </si>
  <si>
    <t>SCAVI</t>
  </si>
  <si>
    <t>SCAVI DI SBANCAMENTO (A SEZIONE APERTA)</t>
  </si>
  <si>
    <t>Scavo di sbancamento a sezione aperta</t>
  </si>
  <si>
    <t>Scavo a sezione ristretta in materiale</t>
  </si>
  <si>
    <t>deposito laterale entro 10,0 m, senza caricamento su mezzo e senza trasporto</t>
  </si>
  <si>
    <t>Sovrapprezzo per profondità (scavi a sezione)</t>
  </si>
  <si>
    <t>DEMOLIZIONI</t>
  </si>
  <si>
    <t>DEMOLIZIONI DI COSTRUZIONI EDILI</t>
  </si>
  <si>
    <t>struttura portante in legno</t>
  </si>
  <si>
    <t>Demolizione completa di strutture in acciaio</t>
  </si>
  <si>
    <t>DEMOLIZIONE DI MURATURA IN PIETRAME ED IN CONGLOMERATO CEMENTIZIO</t>
  </si>
  <si>
    <t>DEMOLIZIONE DI STRUTTURE IN CEMENTO ARMATO</t>
  </si>
  <si>
    <t>DEMOLIZIONE DI PAVIMENTAZIONI</t>
  </si>
  <si>
    <t>DEMOLIZIONE DI RECINZIONI</t>
  </si>
  <si>
    <t>54.02.01.03*</t>
  </si>
  <si>
    <t>54.10.02.02*</t>
  </si>
  <si>
    <t>RILEVATI E RINTERRI</t>
  </si>
  <si>
    <t>SOLA ESECUZIONE DI RILEVATI E RINTERRI</t>
  </si>
  <si>
    <t>Caricamento, trasporto e scaricamento di materiale</t>
  </si>
  <si>
    <t>FORNITURA DI MATERIALE DA CAVA DI PRESTITO ED ESECUZIONE DI RILEVATI E RINTERRI</t>
  </si>
  <si>
    <t>LAVORI IN GEOTESSUTO (TESSUTO NON TESSUTO)</t>
  </si>
  <si>
    <t>GEOTESSUTO A FILO CONTINUO PER DRENAGGI E BONIFICHE</t>
  </si>
  <si>
    <t>SCARPATE IN TERRA RINFORZATA</t>
  </si>
  <si>
    <t>GEOTESSUTI IN POLIPROPILENE</t>
  </si>
  <si>
    <t>STRATI DI BASE (STRATI PORTANTI ED ANTIGELO)</t>
  </si>
  <si>
    <t>FORNITURA DI MATERIALE DA CAVA DI PRESTITO PER L'ESECUZIONE DI STRATI DI BASE</t>
  </si>
  <si>
    <t>DRENAGGI</t>
  </si>
  <si>
    <t>BLOCCAGGI</t>
  </si>
  <si>
    <t>FORNITURA E POSA IN OPERA DI MATERIALE FILTRANTE</t>
  </si>
  <si>
    <t>Fornitura e posa in opera di materiale drenante in trincea</t>
  </si>
  <si>
    <t>SCOGLIERE</t>
  </si>
  <si>
    <t>FORNITURA DI MASSI DI CAVA</t>
  </si>
  <si>
    <t>V min = 0,13 m3 (ca. 50 cm)</t>
  </si>
  <si>
    <t>V min = 0,40 m3 (ca. 75 cm)</t>
  </si>
  <si>
    <t>V min = 0,70 m3 (ca. 90 cm)</t>
  </si>
  <si>
    <t>ESECUZIONE DI SCOGLIERE NORMALI</t>
  </si>
  <si>
    <t>LAVORI CON TERRA VEGETALE</t>
  </si>
  <si>
    <t>SCAVO DI TERRA VEGETALE E PRELEVAMENTO DI ZOLLE ERBOSE</t>
  </si>
  <si>
    <t>Scavo di terra vegetale con mezzo meccanico</t>
  </si>
  <si>
    <t>CARICAMENTO, TRASPORTO E SCARICAMENTO DI TERRA VEGETALE, COMPOST, TORBA</t>
  </si>
  <si>
    <t>SPANDIMENTO E SPIANAMENTO DI TERRA VEGETALE, COMPOST, TORBA E POSA DI ZOLLE ERBOSE</t>
  </si>
  <si>
    <t>DIRITTI DI DISCARICA</t>
  </si>
  <si>
    <t>DIRITTI DI DISCARICA PER MACERIE EDILI</t>
  </si>
  <si>
    <t>DIRITTI DI DISCARICA PER MATERIALI SINTETICI E LIGNEI</t>
  </si>
  <si>
    <t>DIRITTI DI DISCARICA PER RIFIUTI SPECIALI</t>
  </si>
  <si>
    <t>Diritti di discarica per RSU</t>
  </si>
  <si>
    <t>ANALISI FISICO-CHIMICHE</t>
  </si>
  <si>
    <t>AGGOTTAMENTI, ABBASSAMENTI DI FALDA, POZZI IDRICI</t>
  </si>
  <si>
    <t>POMPE</t>
  </si>
  <si>
    <t>POMPE SOMMERSE OD UBICATE ALL'ASCIUTTO</t>
  </si>
  <si>
    <t>DEVIAZIONI PROVVISORIE DI CANALI ED ACQUEDOTTI</t>
  </si>
  <si>
    <t>DEVIAZIONE PROVVISORIA DI ACQUEDOTTI</t>
  </si>
  <si>
    <t>DEVIAZIONI PROVVISORIE DI CORSI D'ACQUA</t>
  </si>
  <si>
    <t>DEVIAZIONE PROVVISORIA CON CANALI O TUBAZIONI</t>
  </si>
  <si>
    <t>PROTEZIONI DI PARETI DI SCAVO, RIVESTIMENTI DI SCARPATE</t>
  </si>
  <si>
    <t>CALCESTRUZZO SPRUZZATO</t>
  </si>
  <si>
    <t>RIVESTIMENTO DI SCARPATE</t>
  </si>
  <si>
    <t>ARMATURA METALLICA PER CALCESTRUZZO SPRUZZATO</t>
  </si>
  <si>
    <t>PARATIE IN MICROPALI</t>
  </si>
  <si>
    <t>PERFORAZIONE PER MICROPALI</t>
  </si>
  <si>
    <t>ARMATURA PER MICROPALI</t>
  </si>
  <si>
    <t>FONDAZIONI SPECIALI</t>
  </si>
  <si>
    <t>PALI BATTUTI</t>
  </si>
  <si>
    <t>PALI BATTUTI IN ACCIAIO</t>
  </si>
  <si>
    <t>FONDAZIONI IN MICROPALI</t>
  </si>
  <si>
    <t>INSTALLAZIONE E SGOMBERO DEL CANTIERE PER LA REALIZZAZIONE DI MICROPALI</t>
  </si>
  <si>
    <t>Installazione e sgombero del cantiere</t>
  </si>
  <si>
    <t>ARMATURA PER PALI</t>
  </si>
  <si>
    <t>ARMATURA IN PROFILATI</t>
  </si>
  <si>
    <t>Armatura in profilati</t>
  </si>
  <si>
    <t>ARMATURA IN BARRE</t>
  </si>
  <si>
    <t>ARMATURA TUBOLARE</t>
  </si>
  <si>
    <t>LAVORI AUSILIARI</t>
  </si>
  <si>
    <t>CORDOLI DI RIPARTIZIONE</t>
  </si>
  <si>
    <t>OPERE IN CONGLOMERATO CEMENTIZIO ARMATO E NON ARMATO</t>
  </si>
  <si>
    <t>CENTINE</t>
  </si>
  <si>
    <t>CENTINATURA DI IMPALCATI STRADALI</t>
  </si>
  <si>
    <t>CASSERI</t>
  </si>
  <si>
    <t>CASSERI PER STRUTTURE POGGIANTI SUL TERRENO, SOTTOMURAZIONI</t>
  </si>
  <si>
    <t>CASSERI PER MURI E PARETI</t>
  </si>
  <si>
    <t>CASSERI PER SOLETTE, MENSOLE E SCALE</t>
  </si>
  <si>
    <t>CASSERI PER STRUTTURE ORIZZONTALI (TRAVI)</t>
  </si>
  <si>
    <t>CASSERI PER IMPALCATI STRADALI</t>
  </si>
  <si>
    <t>OPERE DI SOSTEGNO, PIANI DI LAVORO, "H" &gt; 4,0 m</t>
  </si>
  <si>
    <t>PROFILATI E LISTELLI DA INSERIRE NELLA CASSERATURA</t>
  </si>
  <si>
    <t>CONGLOMERATO CEMENTIZIO PER MANUFATTI ARMATI E NON ARMATI</t>
  </si>
  <si>
    <t>CONGLOMERATO CEMENTIZIO PER SOTTOFONDI, SPIANAMENTI, RIEMPIMENTI E DRENAGGI</t>
  </si>
  <si>
    <t>Fornitura e posa in opera di conglomerato cementizio per sottofondi</t>
  </si>
  <si>
    <t>CONGLOMERATO CEMENTIZIO PER MANUFATTI DI QUALUNQUE UBICAZIONE, FORMA E DIMENSIONE</t>
  </si>
  <si>
    <t>Fornitura e posa in opera di conglomerato cementizio con classe di esposizione XC</t>
  </si>
  <si>
    <t>classe C 25/30 - XC2</t>
  </si>
  <si>
    <t>classe C 30/37 - XC2</t>
  </si>
  <si>
    <t>Conglomerato cementizio per manufatti, con classe d'esposizione XF</t>
  </si>
  <si>
    <t>ACCIAIO PER ARMATURA</t>
  </si>
  <si>
    <t>BARRE TONDE AD ADERENZA MIGLIORATA</t>
  </si>
  <si>
    <t>RETE ELETTROSALDATA D'ACCIAIO</t>
  </si>
  <si>
    <t>TRATTAMENTI SUPERFICIALI</t>
  </si>
  <si>
    <t>TRATTAMENTI SUPERFICIALI DI STRUTTURAZIONE DELLA SUPERFICIE</t>
  </si>
  <si>
    <t>MANUFATTI TIPO</t>
  </si>
  <si>
    <t>PULVINI PER PONTI STRADALI</t>
  </si>
  <si>
    <t>BAGGIOLI</t>
  </si>
  <si>
    <t>OPERE IN PIETRA NATURALE ED ARTIFICIALE</t>
  </si>
  <si>
    <t>OPERE IN PIETRAME A SECCO</t>
  </si>
  <si>
    <t>MURATURA A SECCO IN PIETRAME NATURALE O ELEMENTI PREFABBRICATI</t>
  </si>
  <si>
    <t>SELCIATONI A SECCO</t>
  </si>
  <si>
    <t>OPERE MISTE IN PIETRAME E MALTA CEMENTIZIA</t>
  </si>
  <si>
    <t>MURATURA MISTA</t>
  </si>
  <si>
    <t>OPERE MISTE IN PIETRAME E CONGLOMERATO CEMENTIZIO</t>
  </si>
  <si>
    <t>MURATURA</t>
  </si>
  <si>
    <t>PICCOLI MANUFATTI ISOLATI</t>
  </si>
  <si>
    <t>SOVRAPPREZZO PER ALTEZZA</t>
  </si>
  <si>
    <t>OPERE IN CONGLOMERATO CEMENTIZIO PREFABBRICATO</t>
  </si>
  <si>
    <t>PREFABBRICATI IN C.A. COME CASSERI</t>
  </si>
  <si>
    <t>PREFABBRICATI IN C.A. COME VELETTE</t>
  </si>
  <si>
    <t xml:space="preserve">sovrapprezzo per esecuzione di doppia veletta </t>
  </si>
  <si>
    <t>OPERE IN ACCIAIO</t>
  </si>
  <si>
    <t>PONTI STRADALI</t>
  </si>
  <si>
    <t>PONTI CON TRAVI PIENE</t>
  </si>
  <si>
    <t>APPOGGI INDUSTRIALI PER PONTI STRADALI</t>
  </si>
  <si>
    <t>unidirezionali</t>
  </si>
  <si>
    <t>GIUNTI INDUSTRIALI PER PONTI STRADALI</t>
  </si>
  <si>
    <t>INTONACI, MASSETTI, PAVIMENTI INDUSTRIALI</t>
  </si>
  <si>
    <t>MASSETTI, PAVIMENTI INDUSTRIALI</t>
  </si>
  <si>
    <t>MASSETTI, SOTTOPAVIMENTI, PAVIMENTI INDUSTRIALI</t>
  </si>
  <si>
    <t>IMPERMEABILIZZAZIONI, RIVESTIMENTI PROTETTIVI</t>
  </si>
  <si>
    <t>IMPERMEABILIZZAZIONI CON GUAINE E FOGLI</t>
  </si>
  <si>
    <t>IMPERMEABILIZZAZIONE CON FOGLI DI PVC</t>
  </si>
  <si>
    <t>IMPERMEABILIZZAZIONE CON GUAINA BITUMINOSA</t>
  </si>
  <si>
    <t>IMPERMEABILIZZAZIONI DI GIUNTI CON NASTRI</t>
  </si>
  <si>
    <t>IMPERMEABILIZZAZIONI DI GIUNTI DI RIPRESA</t>
  </si>
  <si>
    <t>IMPERMEABILIZZAZIONI DI GIUNTI DI DILATAZIONE</t>
  </si>
  <si>
    <t>LAVORI DI PROTEZIONE</t>
  </si>
  <si>
    <t>con telo drenante in polietilene a bollini in rilievo</t>
  </si>
  <si>
    <t>TUBAZIONI, FORNITURA E POSA IN OPERA</t>
  </si>
  <si>
    <t>TUBI DI ACCIAIO</t>
  </si>
  <si>
    <t>TUBI D'ACCIAIO SENZA SALDATURA</t>
  </si>
  <si>
    <t>TUBI DI MATERIALE PLASTICO</t>
  </si>
  <si>
    <t>TUBI DI POLIETILENE  PER ACQUEDOTTO, GAS E CAVI</t>
  </si>
  <si>
    <t>Tubi di polietilene per protezione cavi</t>
  </si>
  <si>
    <t>TUBI DI PVC PER ACQUEDOTTO</t>
  </si>
  <si>
    <t>TUBI DI PVC PER FOGNATURA</t>
  </si>
  <si>
    <t>TUBI DI PVC PER DRENAGGIO</t>
  </si>
  <si>
    <t>TUBI DI VETRORESINA (P.R.F.V.) PER FOGNATURA</t>
  </si>
  <si>
    <t>TUBI IN RESINA POLIESTERE E FIBRA DI VETRO (PIV) PER FOGNATURA ED ACQUEDOTTO</t>
  </si>
  <si>
    <t>TUBI IN POLIPROPILENE A MONOSTRATO PER FOGNATURA</t>
  </si>
  <si>
    <t>TUBI DI CEMENTO</t>
  </si>
  <si>
    <t>TUBI DI CEMENTO NON ARMATO</t>
  </si>
  <si>
    <t>TUBI CENTRIFUGATI DI CEMENTO ARMATO</t>
  </si>
  <si>
    <t>NASTRI DI AVVERTIMENTO E LOCALIZZAZIONE</t>
  </si>
  <si>
    <t>SOVRAPPREZZI PER LA POSA CON RIVESTIMENTO COMPLETO DI CALCESTRUZZO</t>
  </si>
  <si>
    <t>PROTEZIONE ANTICORROSIVA CON GUAINA IN MATERIALE SINTETICO</t>
  </si>
  <si>
    <t>54.02.21.01*</t>
  </si>
  <si>
    <t>54.02.21*</t>
  </si>
  <si>
    <t>86.25</t>
  </si>
  <si>
    <t>86.25.01*</t>
  </si>
  <si>
    <t>86.25.02*</t>
  </si>
  <si>
    <t>86.25.03*</t>
  </si>
  <si>
    <t>86.25.04*</t>
  </si>
  <si>
    <t>86.25.06*</t>
  </si>
  <si>
    <t>86.25.07*</t>
  </si>
  <si>
    <t>86.25.08*</t>
  </si>
  <si>
    <t>86.25.09*</t>
  </si>
  <si>
    <t>86.30.01.15</t>
  </si>
  <si>
    <t>86.30.01.15.01*</t>
  </si>
  <si>
    <t>86.30.01.18.c</t>
  </si>
  <si>
    <t>86.30.01.18.d</t>
  </si>
  <si>
    <t>Importo Lavori a CORPO</t>
  </si>
  <si>
    <t>IMPORTO TOTALE offerto per lavori a corpo e/o ad misura SENZA ONERI DI SICUREZZA</t>
  </si>
  <si>
    <t>Somma lavori preliminari e conclusivi</t>
  </si>
  <si>
    <t>Summe Stundenlöhne</t>
  </si>
  <si>
    <t>Summe Mieten</t>
  </si>
  <si>
    <t>Summe Materialien</t>
  </si>
  <si>
    <t>Summe Rodungsarbeiten</t>
  </si>
  <si>
    <t xml:space="preserve"> </t>
  </si>
  <si>
    <t>Dispositivo di indicazione di direzione</t>
  </si>
  <si>
    <t>Vorrichtung zur Richtungsangabe</t>
  </si>
  <si>
    <t>Summe Belagsarbeiten</t>
  </si>
  <si>
    <t xml:space="preserve">
ANLAGE 1
VERZEICHNIS DER ARBEITEN UND DER LIEFERUNGEN
ANGEBOT MIT EINHEITSPREISEN
</t>
  </si>
  <si>
    <t>Nr.</t>
  </si>
  <si>
    <t>LV-Pos. Nr.</t>
  </si>
  <si>
    <t>Bezeichnung</t>
  </si>
  <si>
    <t>Menge</t>
  </si>
  <si>
    <t>Gesamtpreis (Menge x Einheitspreis)</t>
  </si>
  <si>
    <t xml:space="preserve">
Betrag der Arbeiten NACH AUFMASS
</t>
  </si>
  <si>
    <t>Betrag der Arbeiten PAUSCHAL</t>
  </si>
  <si>
    <t>GESAMTBETRAG des Angebots für Arbeiten pauschal und/oder nach Aufmaß OHNE KOSTEN FÜR SICHERHEITSMASSNAHMEN</t>
  </si>
  <si>
    <t>Ausschreibungssumme ohne Kosten für Sicherheitsmaßnahmen</t>
  </si>
  <si>
    <t>Abschlag in %</t>
  </si>
  <si>
    <t>Kosten für Sicherheitsmaßnahmen</t>
  </si>
  <si>
    <t>IMPORTO COMPLESSIVO DEI LAVORI CON GLI ONERI DI SICUREZZA</t>
  </si>
  <si>
    <t>GESAMTBETRAG DER ARBEITEN EINSCHLIESSLICH DER KOSTEN FÜR SICHERHEITSMASSNAHMEN</t>
  </si>
  <si>
    <t>Summe Kosten für Sicherheitsmaßnahmen</t>
  </si>
  <si>
    <t>Summe Arbeiten ohne Kosten für Sicherheitsmaßnahmen</t>
  </si>
  <si>
    <t>Summe Begrünungs- Und Gärtnerarbeiten</t>
  </si>
  <si>
    <t>Summe Pumpenanlagen</t>
  </si>
  <si>
    <t>Summe Elektrische Leitungen, Öffentliche Beleuchtung</t>
  </si>
  <si>
    <t>Summe Strassenregelbauwerke, Strassenzubehör, Strassenbeschilderung Und Bodenmarkierung</t>
  </si>
  <si>
    <t>Summe Wasserleitungszubehör</t>
  </si>
  <si>
    <t>Summe Schachtabdeckungen, Einläufe, Roste, Rigolen, Schachtzubehör</t>
  </si>
  <si>
    <t>Summe Vorgefertigte Schächte</t>
  </si>
  <si>
    <t>Summe Rohrleitungen, Lieferung Und Einbau</t>
  </si>
  <si>
    <t>Summe Abdichtungen, Oberflächenschutz</t>
  </si>
  <si>
    <t>Summe Putze, Estriche, Industrieböden</t>
  </si>
  <si>
    <t>Summe Stahlbau</t>
  </si>
  <si>
    <t>Summe Betonfertigteile</t>
  </si>
  <si>
    <t>Summe Trockenmauerwerk</t>
  </si>
  <si>
    <t>Summe Beton und Stahlbeton</t>
  </si>
  <si>
    <t>Summe Spezialgründungen</t>
  </si>
  <si>
    <t>Summe Grabenverbauwände, Böschungsverkleidungen</t>
  </si>
  <si>
    <t>Summe Wasserhaltungen, Grundwasserabsenkungen, Nutzwasserbrunnen</t>
  </si>
  <si>
    <t>Summe Deponniegebühren</t>
  </si>
  <si>
    <t>Summe Arbeiten Mit Muttererde</t>
  </si>
  <si>
    <t>Summe Steinwürfe (Steinschüttungen, Uferverbauungen)</t>
  </si>
  <si>
    <t>POZZETTI</t>
  </si>
  <si>
    <t>SCHÄCHTE</t>
  </si>
  <si>
    <t>Summe Schächte</t>
  </si>
  <si>
    <t>Summe Drainagen</t>
  </si>
  <si>
    <t>Summe Trag- Und Frostschutzschichten</t>
  </si>
  <si>
    <t>Summe Arbeiten Mit Geotextilien (Vliese)</t>
  </si>
  <si>
    <t>Summe Aufschüttungen Und Wiederauffüllungen</t>
  </si>
  <si>
    <t>Summe Abbrucharbeiten</t>
  </si>
  <si>
    <t>Summe Aushübe</t>
  </si>
  <si>
    <t>Summe Wiedereinbau Von Ausgebauten Gegenständen</t>
  </si>
  <si>
    <t>Summe Ausbauen Von Gegenständen</t>
  </si>
  <si>
    <t>Somma taglio di pavimentazioni bituminose</t>
  </si>
  <si>
    <t>Summe Schneiden Von Bituminösen Belägen</t>
  </si>
  <si>
    <t>Summe Allgemeine Baustellenlasten</t>
  </si>
  <si>
    <t>RIEPILOGO</t>
  </si>
  <si>
    <t>ZUSAMMENFASSUNG</t>
  </si>
  <si>
    <t>Summe Elementarpreise</t>
  </si>
  <si>
    <t>Summe Vorbereitungs- Und Abschlussarbeiten</t>
  </si>
  <si>
    <t>Summe Erdbewegungen, Abbruchsarbeiten</t>
  </si>
  <si>
    <t>Somma linee elettriche, illuminazione pubblica</t>
  </si>
  <si>
    <t>86_a</t>
  </si>
  <si>
    <t>86_b</t>
  </si>
  <si>
    <t>Somma manufatti ed accessori stradali (a)</t>
  </si>
  <si>
    <t>Summe Strassenregelbauwerke, Strassenzubehör, Strassenbeschilderung Und Bodenmarkierung (a)</t>
  </si>
  <si>
    <t>Somma manufatti ed accessori stradali (b)</t>
  </si>
  <si>
    <t>Summe Strassenregelbauwerke, Strassenzubehör, Strassenbeschilderung Und Bodenmarkierung (b)</t>
  </si>
  <si>
    <t>85.05.10.08.a*</t>
  </si>
  <si>
    <t>85.05.10.15.a*</t>
  </si>
  <si>
    <t>Conglomerato bituminoso 0/15 tipo Rubber Asphalt per strato d'usura</t>
  </si>
  <si>
    <t>Bituminöses Mischgut 0/15 Typ Rubber Aphalt für Verschleißschicht</t>
  </si>
  <si>
    <t>85.05.10.21.a*</t>
  </si>
  <si>
    <t>Indagine strumentale mediante gradiometro, volta all’individuazione di anomalie di campo magnetico riconducibili a presenze nel sottosuolo di materiali o elementi ferrosi</t>
  </si>
  <si>
    <t>S.02.13</t>
  </si>
  <si>
    <t>Assistenza tecnica allo scavo di verifica anomalie</t>
  </si>
  <si>
    <t>Sovrapprezzo all'art. 86,01,02,10 per pigmentazione CLS</t>
  </si>
  <si>
    <t>h</t>
  </si>
  <si>
    <t>ac</t>
  </si>
  <si>
    <t>t</t>
  </si>
  <si>
    <t>kg</t>
  </si>
  <si>
    <t>m</t>
  </si>
  <si>
    <t>cad</t>
  </si>
  <si>
    <t>cm</t>
  </si>
  <si>
    <t>Unità di misura</t>
  </si>
  <si>
    <t>m2</t>
  </si>
  <si>
    <t>m3</t>
  </si>
  <si>
    <t xml:space="preserve">m </t>
  </si>
  <si>
    <t>5058412D9F</t>
  </si>
  <si>
    <t>Maßeinheit</t>
  </si>
  <si>
    <t>m2cm</t>
  </si>
  <si>
    <t>Installation und Instadhaltung einer Straßenverkehr-Signlanlage</t>
  </si>
  <si>
    <t>St</t>
  </si>
  <si>
    <t>psch</t>
  </si>
  <si>
    <t xml:space="preserve">Ausbau der Pustertalerstraße SS49 im Bereich Natz/Schabs - Mühlbach - Vintl - BAULOS 3 - Umfahrungsstrasse Obervintl
</t>
  </si>
  <si>
    <t>CIG-Kodex:</t>
  </si>
  <si>
    <t>Einheitpreis</t>
  </si>
  <si>
    <t>Gesamtpreis(Menge x Einheitpreis)</t>
  </si>
  <si>
    <t xml:space="preserve">Konsistenzklasse S4, fließfähig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</si>
  <si>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</si>
  <si>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</si>
  <si>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>Digitale Unterschrift des bevollmächtigten Vertreters des (</t>
    </r>
    <r>
      <rPr>
        <b/>
        <sz val="9"/>
        <rFont val="Arial"/>
        <family val="2"/>
      </rPr>
      <t>kooptierten</t>
    </r>
    <r>
      <rPr>
        <sz val="9"/>
        <rFont val="Arial"/>
        <family val="2"/>
      </rPr>
      <t>) Mitglieds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</si>
</sst>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00"/>
    <numFmt numFmtId="184" formatCode="_-&quot;€&quot;\ * #,##0.0_-;\-&quot;€&quot;\ * #,##0.0_-;_-&quot;€&quot;\ * &quot;-&quot;??_-;_-@_-"/>
    <numFmt numFmtId="185" formatCode="_-&quot;€&quot;\ * #,##0.000_-;\-&quot;€&quot;\ * #,##0.000_-;_-&quot;€&quot;\ * &quot;-&quot;??_-;_-@_-"/>
    <numFmt numFmtId="186" formatCode="0.000%"/>
    <numFmt numFmtId="187" formatCode="#,##0.000"/>
    <numFmt numFmtId="188" formatCode="#,##0.0000"/>
    <numFmt numFmtId="189" formatCode="#,##0.00000"/>
    <numFmt numFmtId="190" formatCode="_-[$€-410]\ * #,##0.00_-;\-[$€-410]\ * #,##0.00_-;_-[$€-410]\ * &quot;-&quot;??_-;_-@_-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7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4" fontId="52" fillId="0" borderId="0" xfId="0" applyNumberFormat="1" applyFont="1" applyFill="1" applyBorder="1" applyAlignment="1" applyProtection="1">
      <alignment vertical="center"/>
      <protection/>
    </xf>
    <xf numFmtId="0" fontId="5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top"/>
      <protection/>
    </xf>
    <xf numFmtId="0" fontId="55" fillId="0" borderId="0" xfId="0" applyFont="1" applyBorder="1" applyAlignment="1" applyProtection="1">
      <alignment vertical="top"/>
      <protection/>
    </xf>
    <xf numFmtId="49" fontId="52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10" xfId="0" applyNumberFormat="1" applyFont="1" applyFill="1" applyBorder="1" applyAlignment="1" applyProtection="1">
      <alignment vertical="top" wrapText="1"/>
      <protection/>
    </xf>
    <xf numFmtId="49" fontId="5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55" fillId="0" borderId="10" xfId="0" applyFont="1" applyFill="1" applyBorder="1" applyAlignment="1" applyProtection="1">
      <alignment vertical="top"/>
      <protection/>
    </xf>
    <xf numFmtId="0" fontId="55" fillId="0" borderId="10" xfId="0" applyFont="1" applyFill="1" applyBorder="1" applyAlignment="1" applyProtection="1">
      <alignment horizontal="left" vertical="top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44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44" fontId="54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5" fontId="0" fillId="0" borderId="0" xfId="0" applyNumberFormat="1" applyFont="1" applyBorder="1" applyAlignment="1" applyProtection="1">
      <alignment vertical="top"/>
      <protection/>
    </xf>
    <xf numFmtId="44" fontId="53" fillId="0" borderId="10" xfId="64" applyFont="1" applyFill="1" applyBorder="1" applyAlignment="1" applyProtection="1">
      <alignment horizontal="center" vertical="center"/>
      <protection/>
    </xf>
    <xf numFmtId="44" fontId="0" fillId="0" borderId="10" xfId="64" applyFont="1" applyFill="1" applyBorder="1" applyAlignment="1" applyProtection="1">
      <alignment horizontal="center" vertical="center"/>
      <protection/>
    </xf>
    <xf numFmtId="44" fontId="0" fillId="0" borderId="10" xfId="64" applyFont="1" applyFill="1" applyBorder="1" applyAlignment="1" applyProtection="1">
      <alignment vertical="center"/>
      <protection/>
    </xf>
    <xf numFmtId="44" fontId="9" fillId="0" borderId="10" xfId="64" applyFont="1" applyFill="1" applyBorder="1" applyAlignment="1" applyProtection="1">
      <alignment vertical="center"/>
      <protection/>
    </xf>
    <xf numFmtId="44" fontId="9" fillId="0" borderId="10" xfId="64" applyFont="1" applyFill="1" applyBorder="1" applyAlignment="1" applyProtection="1">
      <alignment horizontal="center" vertical="center"/>
      <protection/>
    </xf>
    <xf numFmtId="44" fontId="55" fillId="0" borderId="0" xfId="0" applyNumberFormat="1" applyFont="1" applyFill="1" applyBorder="1" applyAlignment="1" applyProtection="1">
      <alignment vertical="center"/>
      <protection/>
    </xf>
    <xf numFmtId="178" fontId="5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49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49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175" fontId="3" fillId="0" borderId="10" xfId="45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10" xfId="49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4" fontId="3" fillId="0" borderId="10" xfId="64" applyFont="1" applyBorder="1" applyAlignment="1" applyProtection="1">
      <alignment vertical="center" wrapText="1"/>
      <protection/>
    </xf>
    <xf numFmtId="44" fontId="3" fillId="0" borderId="10" xfId="64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44" fontId="3" fillId="34" borderId="10" xfId="64" applyFont="1" applyFill="1" applyBorder="1" applyAlignment="1" applyProtection="1">
      <alignment horizontal="center"/>
      <protection/>
    </xf>
    <xf numFmtId="44" fontId="3" fillId="34" borderId="10" xfId="64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44" fontId="3" fillId="0" borderId="10" xfId="64" applyFont="1" applyFill="1" applyBorder="1" applyAlignment="1" applyProtection="1">
      <alignment horizontal="center"/>
      <protection/>
    </xf>
    <xf numFmtId="44" fontId="3" fillId="0" borderId="10" xfId="64" applyFont="1" applyFill="1" applyBorder="1" applyAlignment="1" applyProtection="1">
      <alignment/>
      <protection/>
    </xf>
    <xf numFmtId="44" fontId="3" fillId="34" borderId="10" xfId="64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4" fontId="3" fillId="0" borderId="10" xfId="64" applyFont="1" applyFill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5" fontId="3" fillId="0" borderId="0" xfId="45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44" fontId="0" fillId="0" borderId="10" xfId="64" applyFont="1" applyFill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44" fontId="3" fillId="0" borderId="10" xfId="64" applyNumberFormat="1" applyFont="1" applyBorder="1" applyAlignment="1" applyProtection="1">
      <alignment vertical="center" wrapText="1"/>
      <protection/>
    </xf>
    <xf numFmtId="44" fontId="9" fillId="0" borderId="10" xfId="64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56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4" fontId="3" fillId="0" borderId="10" xfId="64" applyFont="1" applyFill="1" applyBorder="1" applyAlignment="1" applyProtection="1">
      <alignment vertical="center" wrapText="1"/>
      <protection/>
    </xf>
    <xf numFmtId="44" fontId="9" fillId="0" borderId="10" xfId="64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2" fontId="3" fillId="34" borderId="10" xfId="0" applyNumberFormat="1" applyFont="1" applyFill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 applyProtection="1">
      <alignment vertical="center" wrapText="1"/>
      <protection/>
    </xf>
    <xf numFmtId="49" fontId="2" fillId="34" borderId="11" xfId="49" applyNumberFormat="1" applyFont="1" applyFill="1" applyBorder="1" applyAlignment="1" applyProtection="1">
      <alignment vertical="center" wrapText="1"/>
      <protection/>
    </xf>
    <xf numFmtId="44" fontId="2" fillId="34" borderId="10" xfId="64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5" fontId="3" fillId="0" borderId="10" xfId="45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44" fontId="4" fillId="0" borderId="0" xfId="0" applyNumberFormat="1" applyFont="1" applyAlignment="1" applyProtection="1">
      <alignment vertical="center" wrapText="1"/>
      <protection/>
    </xf>
    <xf numFmtId="4" fontId="2" fillId="34" borderId="10" xfId="45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75" fontId="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4" fontId="3" fillId="35" borderId="10" xfId="64" applyFont="1" applyFill="1" applyBorder="1" applyAlignment="1" applyProtection="1">
      <alignment horizontal="center" vertical="center" wrapText="1"/>
      <protection locked="0"/>
    </xf>
    <xf numFmtId="44" fontId="3" fillId="35" borderId="10" xfId="64" applyFont="1" applyFill="1" applyBorder="1" applyAlignment="1" applyProtection="1">
      <alignment vertical="center" wrapText="1"/>
      <protection locked="0"/>
    </xf>
    <xf numFmtId="44" fontId="3" fillId="35" borderId="10" xfId="64" applyFont="1" applyFill="1" applyBorder="1" applyAlignment="1" applyProtection="1">
      <alignment horizontal="right" vertical="center" wrapText="1"/>
      <protection locked="0"/>
    </xf>
    <xf numFmtId="186" fontId="2" fillId="34" borderId="10" xfId="52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2" fillId="34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/>
      <protection/>
    </xf>
    <xf numFmtId="183" fontId="4" fillId="0" borderId="10" xfId="0" applyNumberFormat="1" applyFont="1" applyBorder="1" applyAlignment="1" applyProtection="1">
      <alignment horizontal="center" vertical="center" wrapText="1"/>
      <protection/>
    </xf>
    <xf numFmtId="183" fontId="3" fillId="34" borderId="10" xfId="0" applyNumberFormat="1" applyFont="1" applyFill="1" applyBorder="1" applyAlignment="1" applyProtection="1">
      <alignment horizontal="center"/>
      <protection/>
    </xf>
    <xf numFmtId="183" fontId="3" fillId="0" borderId="10" xfId="0" applyNumberFormat="1" applyFont="1" applyFill="1" applyBorder="1" applyAlignment="1" applyProtection="1">
      <alignment horizontal="center"/>
      <protection/>
    </xf>
    <xf numFmtId="183" fontId="3" fillId="34" borderId="10" xfId="0" applyNumberFormat="1" applyFont="1" applyFill="1" applyBorder="1" applyAlignment="1" applyProtection="1">
      <alignment/>
      <protection/>
    </xf>
    <xf numFmtId="183" fontId="53" fillId="0" borderId="10" xfId="0" applyNumberFormat="1" applyFont="1" applyFill="1" applyBorder="1" applyAlignment="1" applyProtection="1">
      <alignment horizontal="center" vertical="center"/>
      <protection/>
    </xf>
    <xf numFmtId="183" fontId="53" fillId="0" borderId="10" xfId="0" applyNumberFormat="1" applyFont="1" applyFill="1" applyBorder="1" applyAlignment="1" applyProtection="1">
      <alignment vertical="top" wrapText="1"/>
      <protection/>
    </xf>
    <xf numFmtId="183" fontId="3" fillId="0" borderId="10" xfId="0" applyNumberFormat="1" applyFont="1" applyBorder="1" applyAlignment="1" applyProtection="1">
      <alignment vertical="center" wrapText="1"/>
      <protection/>
    </xf>
    <xf numFmtId="183" fontId="3" fillId="0" borderId="10" xfId="0" applyNumberFormat="1" applyFont="1" applyFill="1" applyBorder="1" applyAlignment="1" applyProtection="1">
      <alignment/>
      <protection/>
    </xf>
    <xf numFmtId="183" fontId="0" fillId="0" borderId="10" xfId="0" applyNumberFormat="1" applyFont="1" applyBorder="1" applyAlignment="1" applyProtection="1">
      <alignment vertical="top"/>
      <protection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183" fontId="53" fillId="0" borderId="10" xfId="0" applyNumberFormat="1" applyFont="1" applyFill="1" applyBorder="1" applyAlignment="1" applyProtection="1">
      <alignment horizontal="right" vertical="center"/>
      <protection/>
    </xf>
    <xf numFmtId="183" fontId="52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 applyProtection="1">
      <alignment vertical="top" wrapText="1"/>
      <protection/>
    </xf>
    <xf numFmtId="183" fontId="9" fillId="0" borderId="10" xfId="0" applyNumberFormat="1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vertical="center" wrapText="1"/>
      <protection/>
    </xf>
    <xf numFmtId="183" fontId="9" fillId="0" borderId="10" xfId="0" applyNumberFormat="1" applyFont="1" applyFill="1" applyBorder="1" applyAlignment="1" applyProtection="1">
      <alignment vertical="top"/>
      <protection/>
    </xf>
    <xf numFmtId="183" fontId="0" fillId="0" borderId="10" xfId="0" applyNumberFormat="1" applyFont="1" applyFill="1" applyBorder="1" applyAlignment="1" applyProtection="1">
      <alignment vertical="top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183" fontId="3" fillId="0" borderId="0" xfId="0" applyNumberFormat="1" applyFont="1" applyAlignment="1" applyProtection="1">
      <alignment/>
      <protection/>
    </xf>
    <xf numFmtId="183" fontId="3" fillId="0" borderId="0" xfId="0" applyNumberFormat="1" applyFont="1" applyAlignment="1" applyProtection="1">
      <alignment/>
      <protection locked="0"/>
    </xf>
    <xf numFmtId="183" fontId="3" fillId="0" borderId="0" xfId="0" applyNumberFormat="1" applyFont="1" applyAlignment="1" applyProtection="1">
      <alignment vertical="center"/>
      <protection/>
    </xf>
    <xf numFmtId="187" fontId="2" fillId="0" borderId="0" xfId="0" applyNumberFormat="1" applyFont="1" applyAlignment="1" applyProtection="1">
      <alignment/>
      <protection/>
    </xf>
    <xf numFmtId="187" fontId="3" fillId="34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Border="1" applyAlignment="1" applyProtection="1">
      <alignment horizontal="center" vertical="center" wrapText="1"/>
      <protection/>
    </xf>
    <xf numFmtId="187" fontId="3" fillId="0" borderId="10" xfId="0" applyNumberFormat="1" applyFont="1" applyBorder="1" applyAlignment="1" applyProtection="1">
      <alignment horizontal="center" vertical="center" wrapText="1"/>
      <protection/>
    </xf>
    <xf numFmtId="187" fontId="3" fillId="34" borderId="10" xfId="0" applyNumberFormat="1" applyFont="1" applyFill="1" applyBorder="1" applyAlignment="1" applyProtection="1">
      <alignment horizontal="center"/>
      <protection/>
    </xf>
    <xf numFmtId="187" fontId="3" fillId="0" borderId="10" xfId="0" applyNumberFormat="1" applyFont="1" applyFill="1" applyBorder="1" applyAlignment="1" applyProtection="1">
      <alignment horizontal="center"/>
      <protection/>
    </xf>
    <xf numFmtId="187" fontId="3" fillId="34" borderId="10" xfId="0" applyNumberFormat="1" applyFont="1" applyFill="1" applyBorder="1" applyAlignment="1" applyProtection="1">
      <alignment/>
      <protection/>
    </xf>
    <xf numFmtId="187" fontId="53" fillId="0" borderId="10" xfId="0" applyNumberFormat="1" applyFont="1" applyFill="1" applyBorder="1" applyAlignment="1" applyProtection="1">
      <alignment horizontal="center" vertical="center"/>
      <protection/>
    </xf>
    <xf numFmtId="187" fontId="53" fillId="0" borderId="10" xfId="0" applyNumberFormat="1" applyFont="1" applyFill="1" applyBorder="1" applyAlignment="1" applyProtection="1">
      <alignment vertical="top" wrapText="1"/>
      <protection/>
    </xf>
    <xf numFmtId="187" fontId="3" fillId="0" borderId="10" xfId="0" applyNumberFormat="1" applyFont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/>
      <protection/>
    </xf>
    <xf numFmtId="187" fontId="0" fillId="0" borderId="10" xfId="0" applyNumberFormat="1" applyFont="1" applyBorder="1" applyAlignment="1" applyProtection="1">
      <alignment vertical="top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53" fillId="0" borderId="10" xfId="0" applyNumberFormat="1" applyFont="1" applyFill="1" applyBorder="1" applyAlignment="1" applyProtection="1">
      <alignment horizontal="right" vertical="center"/>
      <protection/>
    </xf>
    <xf numFmtId="187" fontId="52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vertical="top" wrapText="1"/>
      <protection/>
    </xf>
    <xf numFmtId="187" fontId="9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vertical="top"/>
      <protection/>
    </xf>
    <xf numFmtId="187" fontId="0" fillId="0" borderId="10" xfId="0" applyNumberFormat="1" applyFont="1" applyFill="1" applyBorder="1" applyAlignment="1" applyProtection="1">
      <alignment vertical="top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 locked="0"/>
    </xf>
    <xf numFmtId="187" fontId="3" fillId="0" borderId="0" xfId="0" applyNumberFormat="1" applyFont="1" applyAlignment="1" applyProtection="1">
      <alignment vertical="center"/>
      <protection/>
    </xf>
    <xf numFmtId="0" fontId="3" fillId="34" borderId="10" xfId="49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90" fontId="2" fillId="34" borderId="10" xfId="45" applyNumberFormat="1" applyFont="1" applyFill="1" applyBorder="1" applyAlignment="1" applyProtection="1">
      <alignment horizontal="right" vertical="center"/>
      <protection/>
    </xf>
    <xf numFmtId="183" fontId="3" fillId="34" borderId="10" xfId="49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top"/>
      <protection/>
    </xf>
    <xf numFmtId="49" fontId="2" fillId="34" borderId="11" xfId="49" applyNumberFormat="1" applyFont="1" applyFill="1" applyBorder="1" applyAlignment="1" applyProtection="1">
      <alignment horizontal="left" vertical="center" wrapText="1"/>
      <protection/>
    </xf>
    <xf numFmtId="49" fontId="2" fillId="34" borderId="12" xfId="49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4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49" fontId="7" fillId="34" borderId="12" xfId="0" applyNumberFormat="1" applyFont="1" applyFill="1" applyBorder="1" applyAlignment="1" applyProtection="1">
      <alignment horizontal="left" vertical="center" wrapText="1"/>
      <protection/>
    </xf>
    <xf numFmtId="49" fontId="7" fillId="34" borderId="14" xfId="49" applyNumberFormat="1" applyFont="1" applyFill="1" applyBorder="1" applyAlignment="1" applyProtection="1">
      <alignment horizontal="left" vertical="center" wrapText="1"/>
      <protection/>
    </xf>
    <xf numFmtId="49" fontId="7" fillId="34" borderId="15" xfId="49" applyNumberFormat="1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49" fontId="12" fillId="34" borderId="12" xfId="0" applyNumberFormat="1" applyFont="1" applyFill="1" applyBorder="1" applyAlignment="1" applyProtection="1">
      <alignment horizontal="center" vertical="center" wrapText="1"/>
      <protection/>
    </xf>
    <xf numFmtId="49" fontId="12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755</xdr:row>
      <xdr:rowOff>0</xdr:rowOff>
    </xdr:from>
    <xdr:to>
      <xdr:col>21</xdr:col>
      <xdr:colOff>523875</xdr:colOff>
      <xdr:row>755</xdr:row>
      <xdr:rowOff>19050</xdr:rowOff>
    </xdr:to>
    <xdr:pic>
      <xdr:nvPicPr>
        <xdr:cNvPr id="1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827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2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998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3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170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4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341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5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512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6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512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7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684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8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85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9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027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10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19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11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37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12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37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13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54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14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71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15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88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16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05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17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22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18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39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19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57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20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74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21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91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22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08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23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25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24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42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25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59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26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903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27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208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38100</xdr:rowOff>
    </xdr:to>
    <xdr:pic>
      <xdr:nvPicPr>
        <xdr:cNvPr id="28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3800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19050</xdr:rowOff>
    </xdr:to>
    <xdr:pic>
      <xdr:nvPicPr>
        <xdr:cNvPr id="29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551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30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722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31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894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32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065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33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237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34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408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35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580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36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580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37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751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38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923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39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094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40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266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41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437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42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608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43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780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44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951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45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123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798</xdr:row>
      <xdr:rowOff>0</xdr:rowOff>
    </xdr:from>
    <xdr:to>
      <xdr:col>21</xdr:col>
      <xdr:colOff>523875</xdr:colOff>
      <xdr:row>798</xdr:row>
      <xdr:rowOff>19050</xdr:rowOff>
    </xdr:to>
    <xdr:pic>
      <xdr:nvPicPr>
        <xdr:cNvPr id="46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466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47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637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48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809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49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980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50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151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51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323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52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494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53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666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54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837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55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009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56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180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57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352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58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523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59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695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60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866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61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037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62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209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817</xdr:row>
      <xdr:rowOff>0</xdr:rowOff>
    </xdr:from>
    <xdr:to>
      <xdr:col>21</xdr:col>
      <xdr:colOff>523875</xdr:colOff>
      <xdr:row>817</xdr:row>
      <xdr:rowOff>19050</xdr:rowOff>
    </xdr:to>
    <xdr:pic>
      <xdr:nvPicPr>
        <xdr:cNvPr id="63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71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64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88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65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05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66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22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67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40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68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57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69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74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70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914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71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085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72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40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73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58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74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75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75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92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76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09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77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26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78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43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79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60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80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78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81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95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82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12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83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29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84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467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85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638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86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809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87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98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88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15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89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32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90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49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847</xdr:row>
      <xdr:rowOff>0</xdr:rowOff>
    </xdr:from>
    <xdr:to>
      <xdr:col>21</xdr:col>
      <xdr:colOff>523875</xdr:colOff>
      <xdr:row>847</xdr:row>
      <xdr:rowOff>19050</xdr:rowOff>
    </xdr:to>
    <xdr:pic>
      <xdr:nvPicPr>
        <xdr:cNvPr id="91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01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92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18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93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35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94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524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95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695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96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867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97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98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99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21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100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38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101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102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103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02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104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20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105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37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106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54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107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71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108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88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109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05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110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22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111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57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112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40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113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74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114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91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115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25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116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08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117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42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118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60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119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77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120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94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121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11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122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28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123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59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124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76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125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93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126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10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127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27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128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44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129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62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130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791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131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963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132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134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133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306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134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47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135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649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136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820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137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992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138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163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139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334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140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506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141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677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142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849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143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020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144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192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145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36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146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53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147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70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148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87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149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04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150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220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151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392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152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563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153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735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154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906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155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078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156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249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157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421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158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59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159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76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160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93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161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10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162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27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163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44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164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62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165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79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166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96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167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13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168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30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169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47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170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64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171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82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172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99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173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16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174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33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175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998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176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170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177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341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178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512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179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684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180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85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181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027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182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19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183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37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184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54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185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71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186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88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187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05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188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22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189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39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190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57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191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74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192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91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193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08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194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25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195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42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196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59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197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903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198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208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38100</xdr:rowOff>
    </xdr:to>
    <xdr:pic>
      <xdr:nvPicPr>
        <xdr:cNvPr id="199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3800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19050</xdr:rowOff>
    </xdr:to>
    <xdr:pic>
      <xdr:nvPicPr>
        <xdr:cNvPr id="200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551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201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722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202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894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203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065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204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237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205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408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206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580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207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751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208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923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209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094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210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266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211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437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212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608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213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780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214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951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215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123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798</xdr:row>
      <xdr:rowOff>0</xdr:rowOff>
    </xdr:from>
    <xdr:to>
      <xdr:col>21</xdr:col>
      <xdr:colOff>523875</xdr:colOff>
      <xdr:row>798</xdr:row>
      <xdr:rowOff>19050</xdr:rowOff>
    </xdr:to>
    <xdr:pic>
      <xdr:nvPicPr>
        <xdr:cNvPr id="216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466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217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637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218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809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219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980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220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151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221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323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222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494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223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666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224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837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225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009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226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180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227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352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228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523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229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695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230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866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231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037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232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209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817</xdr:row>
      <xdr:rowOff>0</xdr:rowOff>
    </xdr:from>
    <xdr:to>
      <xdr:col>21</xdr:col>
      <xdr:colOff>523875</xdr:colOff>
      <xdr:row>817</xdr:row>
      <xdr:rowOff>19050</xdr:rowOff>
    </xdr:to>
    <xdr:pic>
      <xdr:nvPicPr>
        <xdr:cNvPr id="233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71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234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88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235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05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236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22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237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40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238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57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239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74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240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914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241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085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242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40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243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58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244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75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245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92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246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09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247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26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248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43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249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60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250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78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251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95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252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12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253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29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254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467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255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638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256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809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257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98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258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15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259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32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260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49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847</xdr:row>
      <xdr:rowOff>0</xdr:rowOff>
    </xdr:from>
    <xdr:to>
      <xdr:col>21</xdr:col>
      <xdr:colOff>523875</xdr:colOff>
      <xdr:row>847</xdr:row>
      <xdr:rowOff>19050</xdr:rowOff>
    </xdr:to>
    <xdr:pic>
      <xdr:nvPicPr>
        <xdr:cNvPr id="261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01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262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18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263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35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264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524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265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695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266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867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267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268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269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21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270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38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271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272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273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02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274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20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275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37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276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54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277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71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278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88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279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05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280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22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281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57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282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40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283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74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284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91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285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25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286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08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287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42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288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60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289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77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290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94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291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11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292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28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293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59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294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76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295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93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296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10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297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27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298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44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299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62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300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791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301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963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302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134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303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306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304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47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305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649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306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820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307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992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308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163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309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334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310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506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311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677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312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849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313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020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314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192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315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36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316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53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317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70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318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87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319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04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320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220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321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392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322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563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323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735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324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906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325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078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326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249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327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421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328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59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329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76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330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93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331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10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332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27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333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44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334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62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335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79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336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96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337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13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338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30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339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47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340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64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341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82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342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99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343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16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344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33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345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640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930</xdr:row>
      <xdr:rowOff>0</xdr:rowOff>
    </xdr:from>
    <xdr:to>
      <xdr:col>21</xdr:col>
      <xdr:colOff>523875</xdr:colOff>
      <xdr:row>930</xdr:row>
      <xdr:rowOff>19050</xdr:rowOff>
    </xdr:to>
    <xdr:pic>
      <xdr:nvPicPr>
        <xdr:cNvPr id="346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94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931</xdr:row>
      <xdr:rowOff>0</xdr:rowOff>
    </xdr:from>
    <xdr:to>
      <xdr:col>21</xdr:col>
      <xdr:colOff>523875</xdr:colOff>
      <xdr:row>931</xdr:row>
      <xdr:rowOff>19050</xdr:rowOff>
    </xdr:to>
    <xdr:pic>
      <xdr:nvPicPr>
        <xdr:cNvPr id="347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11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932</xdr:row>
      <xdr:rowOff>0</xdr:rowOff>
    </xdr:from>
    <xdr:to>
      <xdr:col>21</xdr:col>
      <xdr:colOff>523875</xdr:colOff>
      <xdr:row>932</xdr:row>
      <xdr:rowOff>19050</xdr:rowOff>
    </xdr:to>
    <xdr:pic>
      <xdr:nvPicPr>
        <xdr:cNvPr id="348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28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755</xdr:row>
      <xdr:rowOff>0</xdr:rowOff>
    </xdr:from>
    <xdr:to>
      <xdr:col>21</xdr:col>
      <xdr:colOff>523875</xdr:colOff>
      <xdr:row>755</xdr:row>
      <xdr:rowOff>19050</xdr:rowOff>
    </xdr:to>
    <xdr:pic>
      <xdr:nvPicPr>
        <xdr:cNvPr id="349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827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350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998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351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170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352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341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353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512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354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684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355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85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356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027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357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19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358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37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359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54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360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71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361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88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362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05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363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22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364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39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365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57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366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74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367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91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368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08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369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25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370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42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371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59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372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903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373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208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38100</xdr:rowOff>
    </xdr:to>
    <xdr:pic>
      <xdr:nvPicPr>
        <xdr:cNvPr id="374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3800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19050</xdr:rowOff>
    </xdr:to>
    <xdr:pic>
      <xdr:nvPicPr>
        <xdr:cNvPr id="375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551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376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722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377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894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378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065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379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237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380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408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381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580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382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751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383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923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384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094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385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266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386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437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387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608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388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780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389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951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390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123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798</xdr:row>
      <xdr:rowOff>0</xdr:rowOff>
    </xdr:from>
    <xdr:to>
      <xdr:col>21</xdr:col>
      <xdr:colOff>523875</xdr:colOff>
      <xdr:row>798</xdr:row>
      <xdr:rowOff>19050</xdr:rowOff>
    </xdr:to>
    <xdr:pic>
      <xdr:nvPicPr>
        <xdr:cNvPr id="391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466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392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637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393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809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394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980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395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151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396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323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397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494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398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666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399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837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400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009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401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180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402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352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403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523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404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695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405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866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406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037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407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209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817</xdr:row>
      <xdr:rowOff>0</xdr:rowOff>
    </xdr:from>
    <xdr:to>
      <xdr:col>21</xdr:col>
      <xdr:colOff>523875</xdr:colOff>
      <xdr:row>817</xdr:row>
      <xdr:rowOff>19050</xdr:rowOff>
    </xdr:to>
    <xdr:pic>
      <xdr:nvPicPr>
        <xdr:cNvPr id="408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71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409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88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410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05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411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22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412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40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413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57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414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74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415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914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416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085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417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40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418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58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419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75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420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92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421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09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422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26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423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43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424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60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425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78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426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95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427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12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428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29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429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467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430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638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431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809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432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98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433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15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434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32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435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49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847</xdr:row>
      <xdr:rowOff>0</xdr:rowOff>
    </xdr:from>
    <xdr:to>
      <xdr:col>21</xdr:col>
      <xdr:colOff>523875</xdr:colOff>
      <xdr:row>847</xdr:row>
      <xdr:rowOff>19050</xdr:rowOff>
    </xdr:to>
    <xdr:pic>
      <xdr:nvPicPr>
        <xdr:cNvPr id="436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01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437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18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438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35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439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524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440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695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441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867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442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443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444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21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445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38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446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447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448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02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449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20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450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37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451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54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452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71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453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88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454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05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455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22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456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57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457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40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458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74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459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91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460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25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461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08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462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42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463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60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464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77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465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94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466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11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467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28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468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59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469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76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470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93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471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10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472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27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473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44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474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62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475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791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476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963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477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134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478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306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479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47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480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649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481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820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482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992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483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163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484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334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485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506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486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677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487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849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488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020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489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192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490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36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491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53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492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70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493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87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494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04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495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220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496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392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497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563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498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735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499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906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500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078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501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249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502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421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503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59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504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76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505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93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506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10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507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27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508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44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509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62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510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79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511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96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512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13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513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30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514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47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515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64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516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82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517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99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518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16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519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33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520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640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930</xdr:row>
      <xdr:rowOff>0</xdr:rowOff>
    </xdr:from>
    <xdr:to>
      <xdr:col>21</xdr:col>
      <xdr:colOff>523875</xdr:colOff>
      <xdr:row>930</xdr:row>
      <xdr:rowOff>19050</xdr:rowOff>
    </xdr:to>
    <xdr:pic>
      <xdr:nvPicPr>
        <xdr:cNvPr id="521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94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931</xdr:row>
      <xdr:rowOff>0</xdr:rowOff>
    </xdr:from>
    <xdr:to>
      <xdr:col>21</xdr:col>
      <xdr:colOff>523875</xdr:colOff>
      <xdr:row>931</xdr:row>
      <xdr:rowOff>19050</xdr:rowOff>
    </xdr:to>
    <xdr:pic>
      <xdr:nvPicPr>
        <xdr:cNvPr id="522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11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755</xdr:row>
      <xdr:rowOff>0</xdr:rowOff>
    </xdr:from>
    <xdr:to>
      <xdr:col>21</xdr:col>
      <xdr:colOff>523875</xdr:colOff>
      <xdr:row>755</xdr:row>
      <xdr:rowOff>19050</xdr:rowOff>
    </xdr:to>
    <xdr:pic>
      <xdr:nvPicPr>
        <xdr:cNvPr id="523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827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756</xdr:row>
      <xdr:rowOff>0</xdr:rowOff>
    </xdr:from>
    <xdr:to>
      <xdr:col>21</xdr:col>
      <xdr:colOff>523875</xdr:colOff>
      <xdr:row>756</xdr:row>
      <xdr:rowOff>19050</xdr:rowOff>
    </xdr:to>
    <xdr:pic>
      <xdr:nvPicPr>
        <xdr:cNvPr id="524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998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757</xdr:row>
      <xdr:rowOff>0</xdr:rowOff>
    </xdr:from>
    <xdr:to>
      <xdr:col>21</xdr:col>
      <xdr:colOff>523875</xdr:colOff>
      <xdr:row>757</xdr:row>
      <xdr:rowOff>19050</xdr:rowOff>
    </xdr:to>
    <xdr:pic>
      <xdr:nvPicPr>
        <xdr:cNvPr id="525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170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758</xdr:row>
      <xdr:rowOff>0</xdr:rowOff>
    </xdr:from>
    <xdr:to>
      <xdr:col>21</xdr:col>
      <xdr:colOff>523875</xdr:colOff>
      <xdr:row>758</xdr:row>
      <xdr:rowOff>19050</xdr:rowOff>
    </xdr:to>
    <xdr:pic>
      <xdr:nvPicPr>
        <xdr:cNvPr id="526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341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759</xdr:row>
      <xdr:rowOff>0</xdr:rowOff>
    </xdr:from>
    <xdr:to>
      <xdr:col>21</xdr:col>
      <xdr:colOff>523875</xdr:colOff>
      <xdr:row>759</xdr:row>
      <xdr:rowOff>19050</xdr:rowOff>
    </xdr:to>
    <xdr:pic>
      <xdr:nvPicPr>
        <xdr:cNvPr id="527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512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21</xdr:col>
      <xdr:colOff>523875</xdr:colOff>
      <xdr:row>760</xdr:row>
      <xdr:rowOff>19050</xdr:rowOff>
    </xdr:to>
    <xdr:pic>
      <xdr:nvPicPr>
        <xdr:cNvPr id="528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684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761</xdr:row>
      <xdr:rowOff>0</xdr:rowOff>
    </xdr:from>
    <xdr:to>
      <xdr:col>21</xdr:col>
      <xdr:colOff>523875</xdr:colOff>
      <xdr:row>761</xdr:row>
      <xdr:rowOff>19050</xdr:rowOff>
    </xdr:to>
    <xdr:pic>
      <xdr:nvPicPr>
        <xdr:cNvPr id="529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185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762</xdr:row>
      <xdr:rowOff>0</xdr:rowOff>
    </xdr:from>
    <xdr:to>
      <xdr:col>21</xdr:col>
      <xdr:colOff>523875</xdr:colOff>
      <xdr:row>762</xdr:row>
      <xdr:rowOff>19050</xdr:rowOff>
    </xdr:to>
    <xdr:pic>
      <xdr:nvPicPr>
        <xdr:cNvPr id="530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027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763</xdr:row>
      <xdr:rowOff>0</xdr:rowOff>
    </xdr:from>
    <xdr:to>
      <xdr:col>21</xdr:col>
      <xdr:colOff>523875</xdr:colOff>
      <xdr:row>763</xdr:row>
      <xdr:rowOff>19050</xdr:rowOff>
    </xdr:to>
    <xdr:pic>
      <xdr:nvPicPr>
        <xdr:cNvPr id="531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1987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764</xdr:row>
      <xdr:rowOff>0</xdr:rowOff>
    </xdr:from>
    <xdr:to>
      <xdr:col>21</xdr:col>
      <xdr:colOff>523875</xdr:colOff>
      <xdr:row>764</xdr:row>
      <xdr:rowOff>19050</xdr:rowOff>
    </xdr:to>
    <xdr:pic>
      <xdr:nvPicPr>
        <xdr:cNvPr id="532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370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765</xdr:row>
      <xdr:rowOff>0</xdr:rowOff>
    </xdr:from>
    <xdr:to>
      <xdr:col>21</xdr:col>
      <xdr:colOff>523875</xdr:colOff>
      <xdr:row>765</xdr:row>
      <xdr:rowOff>19050</xdr:rowOff>
    </xdr:to>
    <xdr:pic>
      <xdr:nvPicPr>
        <xdr:cNvPr id="533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541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766</xdr:row>
      <xdr:rowOff>0</xdr:rowOff>
    </xdr:from>
    <xdr:to>
      <xdr:col>21</xdr:col>
      <xdr:colOff>523875</xdr:colOff>
      <xdr:row>766</xdr:row>
      <xdr:rowOff>19050</xdr:rowOff>
    </xdr:to>
    <xdr:pic>
      <xdr:nvPicPr>
        <xdr:cNvPr id="534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713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767</xdr:row>
      <xdr:rowOff>0</xdr:rowOff>
    </xdr:from>
    <xdr:to>
      <xdr:col>21</xdr:col>
      <xdr:colOff>523875</xdr:colOff>
      <xdr:row>767</xdr:row>
      <xdr:rowOff>19050</xdr:rowOff>
    </xdr:to>
    <xdr:pic>
      <xdr:nvPicPr>
        <xdr:cNvPr id="535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2884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768</xdr:row>
      <xdr:rowOff>0</xdr:rowOff>
    </xdr:from>
    <xdr:to>
      <xdr:col>21</xdr:col>
      <xdr:colOff>523875</xdr:colOff>
      <xdr:row>768</xdr:row>
      <xdr:rowOff>19050</xdr:rowOff>
    </xdr:to>
    <xdr:pic>
      <xdr:nvPicPr>
        <xdr:cNvPr id="536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055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769</xdr:row>
      <xdr:rowOff>0</xdr:rowOff>
    </xdr:from>
    <xdr:to>
      <xdr:col>21</xdr:col>
      <xdr:colOff>523875</xdr:colOff>
      <xdr:row>769</xdr:row>
      <xdr:rowOff>19050</xdr:rowOff>
    </xdr:to>
    <xdr:pic>
      <xdr:nvPicPr>
        <xdr:cNvPr id="537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227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770</xdr:row>
      <xdr:rowOff>0</xdr:rowOff>
    </xdr:from>
    <xdr:to>
      <xdr:col>21</xdr:col>
      <xdr:colOff>523875</xdr:colOff>
      <xdr:row>770</xdr:row>
      <xdr:rowOff>19050</xdr:rowOff>
    </xdr:to>
    <xdr:pic>
      <xdr:nvPicPr>
        <xdr:cNvPr id="538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398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771</xdr:row>
      <xdr:rowOff>0</xdr:rowOff>
    </xdr:from>
    <xdr:to>
      <xdr:col>21</xdr:col>
      <xdr:colOff>523875</xdr:colOff>
      <xdr:row>771</xdr:row>
      <xdr:rowOff>19050</xdr:rowOff>
    </xdr:to>
    <xdr:pic>
      <xdr:nvPicPr>
        <xdr:cNvPr id="539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570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772</xdr:row>
      <xdr:rowOff>0</xdr:rowOff>
    </xdr:from>
    <xdr:to>
      <xdr:col>21</xdr:col>
      <xdr:colOff>523875</xdr:colOff>
      <xdr:row>772</xdr:row>
      <xdr:rowOff>19050</xdr:rowOff>
    </xdr:to>
    <xdr:pic>
      <xdr:nvPicPr>
        <xdr:cNvPr id="540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741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773</xdr:row>
      <xdr:rowOff>0</xdr:rowOff>
    </xdr:from>
    <xdr:to>
      <xdr:col>21</xdr:col>
      <xdr:colOff>523875</xdr:colOff>
      <xdr:row>773</xdr:row>
      <xdr:rowOff>19050</xdr:rowOff>
    </xdr:to>
    <xdr:pic>
      <xdr:nvPicPr>
        <xdr:cNvPr id="541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3913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774</xdr:row>
      <xdr:rowOff>0</xdr:rowOff>
    </xdr:from>
    <xdr:to>
      <xdr:col>21</xdr:col>
      <xdr:colOff>523875</xdr:colOff>
      <xdr:row>774</xdr:row>
      <xdr:rowOff>19050</xdr:rowOff>
    </xdr:to>
    <xdr:pic>
      <xdr:nvPicPr>
        <xdr:cNvPr id="542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084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775</xdr:row>
      <xdr:rowOff>0</xdr:rowOff>
    </xdr:from>
    <xdr:to>
      <xdr:col>21</xdr:col>
      <xdr:colOff>523875</xdr:colOff>
      <xdr:row>775</xdr:row>
      <xdr:rowOff>19050</xdr:rowOff>
    </xdr:to>
    <xdr:pic>
      <xdr:nvPicPr>
        <xdr:cNvPr id="543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256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776</xdr:row>
      <xdr:rowOff>0</xdr:rowOff>
    </xdr:from>
    <xdr:to>
      <xdr:col>21</xdr:col>
      <xdr:colOff>523875</xdr:colOff>
      <xdr:row>776</xdr:row>
      <xdr:rowOff>19050</xdr:rowOff>
    </xdr:to>
    <xdr:pic>
      <xdr:nvPicPr>
        <xdr:cNvPr id="544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427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777</xdr:row>
      <xdr:rowOff>0</xdr:rowOff>
    </xdr:from>
    <xdr:to>
      <xdr:col>21</xdr:col>
      <xdr:colOff>523875</xdr:colOff>
      <xdr:row>777</xdr:row>
      <xdr:rowOff>19050</xdr:rowOff>
    </xdr:to>
    <xdr:pic>
      <xdr:nvPicPr>
        <xdr:cNvPr id="545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599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778</xdr:row>
      <xdr:rowOff>0</xdr:rowOff>
    </xdr:from>
    <xdr:to>
      <xdr:col>21</xdr:col>
      <xdr:colOff>523875</xdr:colOff>
      <xdr:row>778</xdr:row>
      <xdr:rowOff>19050</xdr:rowOff>
    </xdr:to>
    <xdr:pic>
      <xdr:nvPicPr>
        <xdr:cNvPr id="546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4903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779</xdr:row>
      <xdr:rowOff>0</xdr:rowOff>
    </xdr:from>
    <xdr:to>
      <xdr:col>21</xdr:col>
      <xdr:colOff>523875</xdr:colOff>
      <xdr:row>779</xdr:row>
      <xdr:rowOff>19050</xdr:rowOff>
    </xdr:to>
    <xdr:pic>
      <xdr:nvPicPr>
        <xdr:cNvPr id="547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208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780</xdr:row>
      <xdr:rowOff>0</xdr:rowOff>
    </xdr:from>
    <xdr:to>
      <xdr:col>21</xdr:col>
      <xdr:colOff>523875</xdr:colOff>
      <xdr:row>780</xdr:row>
      <xdr:rowOff>38100</xdr:rowOff>
    </xdr:to>
    <xdr:pic>
      <xdr:nvPicPr>
        <xdr:cNvPr id="548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38007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21</xdr:col>
      <xdr:colOff>523875</xdr:colOff>
      <xdr:row>781</xdr:row>
      <xdr:rowOff>19050</xdr:rowOff>
    </xdr:to>
    <xdr:pic>
      <xdr:nvPicPr>
        <xdr:cNvPr id="549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551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782</xdr:row>
      <xdr:rowOff>0</xdr:rowOff>
    </xdr:from>
    <xdr:to>
      <xdr:col>21</xdr:col>
      <xdr:colOff>523875</xdr:colOff>
      <xdr:row>782</xdr:row>
      <xdr:rowOff>19050</xdr:rowOff>
    </xdr:to>
    <xdr:pic>
      <xdr:nvPicPr>
        <xdr:cNvPr id="550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722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783</xdr:row>
      <xdr:rowOff>0</xdr:rowOff>
    </xdr:from>
    <xdr:to>
      <xdr:col>21</xdr:col>
      <xdr:colOff>523875</xdr:colOff>
      <xdr:row>783</xdr:row>
      <xdr:rowOff>19050</xdr:rowOff>
    </xdr:to>
    <xdr:pic>
      <xdr:nvPicPr>
        <xdr:cNvPr id="551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5894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784</xdr:row>
      <xdr:rowOff>0</xdr:rowOff>
    </xdr:from>
    <xdr:to>
      <xdr:col>21</xdr:col>
      <xdr:colOff>523875</xdr:colOff>
      <xdr:row>784</xdr:row>
      <xdr:rowOff>19050</xdr:rowOff>
    </xdr:to>
    <xdr:pic>
      <xdr:nvPicPr>
        <xdr:cNvPr id="552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065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785</xdr:row>
      <xdr:rowOff>0</xdr:rowOff>
    </xdr:from>
    <xdr:to>
      <xdr:col>21</xdr:col>
      <xdr:colOff>523875</xdr:colOff>
      <xdr:row>785</xdr:row>
      <xdr:rowOff>19050</xdr:rowOff>
    </xdr:to>
    <xdr:pic>
      <xdr:nvPicPr>
        <xdr:cNvPr id="553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237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786</xdr:row>
      <xdr:rowOff>0</xdr:rowOff>
    </xdr:from>
    <xdr:to>
      <xdr:col>21</xdr:col>
      <xdr:colOff>523875</xdr:colOff>
      <xdr:row>786</xdr:row>
      <xdr:rowOff>19050</xdr:rowOff>
    </xdr:to>
    <xdr:pic>
      <xdr:nvPicPr>
        <xdr:cNvPr id="554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408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787</xdr:row>
      <xdr:rowOff>0</xdr:rowOff>
    </xdr:from>
    <xdr:to>
      <xdr:col>21</xdr:col>
      <xdr:colOff>523875</xdr:colOff>
      <xdr:row>787</xdr:row>
      <xdr:rowOff>19050</xdr:rowOff>
    </xdr:to>
    <xdr:pic>
      <xdr:nvPicPr>
        <xdr:cNvPr id="555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580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788</xdr:row>
      <xdr:rowOff>0</xdr:rowOff>
    </xdr:from>
    <xdr:to>
      <xdr:col>21</xdr:col>
      <xdr:colOff>523875</xdr:colOff>
      <xdr:row>788</xdr:row>
      <xdr:rowOff>19050</xdr:rowOff>
    </xdr:to>
    <xdr:pic>
      <xdr:nvPicPr>
        <xdr:cNvPr id="556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751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789</xdr:row>
      <xdr:rowOff>0</xdr:rowOff>
    </xdr:from>
    <xdr:to>
      <xdr:col>21</xdr:col>
      <xdr:colOff>523875</xdr:colOff>
      <xdr:row>789</xdr:row>
      <xdr:rowOff>19050</xdr:rowOff>
    </xdr:to>
    <xdr:pic>
      <xdr:nvPicPr>
        <xdr:cNvPr id="557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6923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790</xdr:row>
      <xdr:rowOff>0</xdr:rowOff>
    </xdr:from>
    <xdr:to>
      <xdr:col>21</xdr:col>
      <xdr:colOff>523875</xdr:colOff>
      <xdr:row>790</xdr:row>
      <xdr:rowOff>19050</xdr:rowOff>
    </xdr:to>
    <xdr:pic>
      <xdr:nvPicPr>
        <xdr:cNvPr id="558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094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791</xdr:row>
      <xdr:rowOff>0</xdr:rowOff>
    </xdr:from>
    <xdr:to>
      <xdr:col>21</xdr:col>
      <xdr:colOff>523875</xdr:colOff>
      <xdr:row>791</xdr:row>
      <xdr:rowOff>19050</xdr:rowOff>
    </xdr:to>
    <xdr:pic>
      <xdr:nvPicPr>
        <xdr:cNvPr id="559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266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792</xdr:row>
      <xdr:rowOff>0</xdr:rowOff>
    </xdr:from>
    <xdr:to>
      <xdr:col>21</xdr:col>
      <xdr:colOff>523875</xdr:colOff>
      <xdr:row>792</xdr:row>
      <xdr:rowOff>19050</xdr:rowOff>
    </xdr:to>
    <xdr:pic>
      <xdr:nvPicPr>
        <xdr:cNvPr id="560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437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793</xdr:row>
      <xdr:rowOff>0</xdr:rowOff>
    </xdr:from>
    <xdr:to>
      <xdr:col>21</xdr:col>
      <xdr:colOff>523875</xdr:colOff>
      <xdr:row>793</xdr:row>
      <xdr:rowOff>19050</xdr:rowOff>
    </xdr:to>
    <xdr:pic>
      <xdr:nvPicPr>
        <xdr:cNvPr id="561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608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794</xdr:row>
      <xdr:rowOff>0</xdr:rowOff>
    </xdr:from>
    <xdr:to>
      <xdr:col>21</xdr:col>
      <xdr:colOff>523875</xdr:colOff>
      <xdr:row>794</xdr:row>
      <xdr:rowOff>19050</xdr:rowOff>
    </xdr:to>
    <xdr:pic>
      <xdr:nvPicPr>
        <xdr:cNvPr id="562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780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795</xdr:row>
      <xdr:rowOff>0</xdr:rowOff>
    </xdr:from>
    <xdr:to>
      <xdr:col>21</xdr:col>
      <xdr:colOff>523875</xdr:colOff>
      <xdr:row>795</xdr:row>
      <xdr:rowOff>19050</xdr:rowOff>
    </xdr:to>
    <xdr:pic>
      <xdr:nvPicPr>
        <xdr:cNvPr id="563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7951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796</xdr:row>
      <xdr:rowOff>0</xdr:rowOff>
    </xdr:from>
    <xdr:to>
      <xdr:col>21</xdr:col>
      <xdr:colOff>523875</xdr:colOff>
      <xdr:row>796</xdr:row>
      <xdr:rowOff>19050</xdr:rowOff>
    </xdr:to>
    <xdr:pic>
      <xdr:nvPicPr>
        <xdr:cNvPr id="564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1232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798</xdr:row>
      <xdr:rowOff>0</xdr:rowOff>
    </xdr:from>
    <xdr:to>
      <xdr:col>21</xdr:col>
      <xdr:colOff>523875</xdr:colOff>
      <xdr:row>798</xdr:row>
      <xdr:rowOff>19050</xdr:rowOff>
    </xdr:to>
    <xdr:pic>
      <xdr:nvPicPr>
        <xdr:cNvPr id="565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4661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799</xdr:row>
      <xdr:rowOff>0</xdr:rowOff>
    </xdr:from>
    <xdr:to>
      <xdr:col>21</xdr:col>
      <xdr:colOff>523875</xdr:colOff>
      <xdr:row>799</xdr:row>
      <xdr:rowOff>19050</xdr:rowOff>
    </xdr:to>
    <xdr:pic>
      <xdr:nvPicPr>
        <xdr:cNvPr id="566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6376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800</xdr:row>
      <xdr:rowOff>0</xdr:rowOff>
    </xdr:from>
    <xdr:to>
      <xdr:col>21</xdr:col>
      <xdr:colOff>523875</xdr:colOff>
      <xdr:row>800</xdr:row>
      <xdr:rowOff>19050</xdr:rowOff>
    </xdr:to>
    <xdr:pic>
      <xdr:nvPicPr>
        <xdr:cNvPr id="567" name="Picture 7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8090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801</xdr:row>
      <xdr:rowOff>0</xdr:rowOff>
    </xdr:from>
    <xdr:to>
      <xdr:col>21</xdr:col>
      <xdr:colOff>523875</xdr:colOff>
      <xdr:row>801</xdr:row>
      <xdr:rowOff>19050</xdr:rowOff>
    </xdr:to>
    <xdr:pic>
      <xdr:nvPicPr>
        <xdr:cNvPr id="568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89805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21</xdr:col>
      <xdr:colOff>523875</xdr:colOff>
      <xdr:row>802</xdr:row>
      <xdr:rowOff>19050</xdr:rowOff>
    </xdr:to>
    <xdr:pic>
      <xdr:nvPicPr>
        <xdr:cNvPr id="569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1519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803</xdr:row>
      <xdr:rowOff>0</xdr:rowOff>
    </xdr:from>
    <xdr:to>
      <xdr:col>21</xdr:col>
      <xdr:colOff>523875</xdr:colOff>
      <xdr:row>803</xdr:row>
      <xdr:rowOff>19050</xdr:rowOff>
    </xdr:to>
    <xdr:pic>
      <xdr:nvPicPr>
        <xdr:cNvPr id="570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323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804</xdr:row>
      <xdr:rowOff>0</xdr:rowOff>
    </xdr:from>
    <xdr:to>
      <xdr:col>21</xdr:col>
      <xdr:colOff>523875</xdr:colOff>
      <xdr:row>804</xdr:row>
      <xdr:rowOff>19050</xdr:rowOff>
    </xdr:to>
    <xdr:pic>
      <xdr:nvPicPr>
        <xdr:cNvPr id="571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4948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805</xdr:row>
      <xdr:rowOff>0</xdr:rowOff>
    </xdr:from>
    <xdr:to>
      <xdr:col>21</xdr:col>
      <xdr:colOff>523875</xdr:colOff>
      <xdr:row>805</xdr:row>
      <xdr:rowOff>19050</xdr:rowOff>
    </xdr:to>
    <xdr:pic>
      <xdr:nvPicPr>
        <xdr:cNvPr id="572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666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806</xdr:row>
      <xdr:rowOff>0</xdr:rowOff>
    </xdr:from>
    <xdr:to>
      <xdr:col>21</xdr:col>
      <xdr:colOff>523875</xdr:colOff>
      <xdr:row>806</xdr:row>
      <xdr:rowOff>19050</xdr:rowOff>
    </xdr:to>
    <xdr:pic>
      <xdr:nvPicPr>
        <xdr:cNvPr id="573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98377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807</xdr:row>
      <xdr:rowOff>0</xdr:rowOff>
    </xdr:from>
    <xdr:to>
      <xdr:col>21</xdr:col>
      <xdr:colOff>523875</xdr:colOff>
      <xdr:row>807</xdr:row>
      <xdr:rowOff>19050</xdr:rowOff>
    </xdr:to>
    <xdr:pic>
      <xdr:nvPicPr>
        <xdr:cNvPr id="574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009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808</xdr:row>
      <xdr:rowOff>0</xdr:rowOff>
    </xdr:from>
    <xdr:to>
      <xdr:col>21</xdr:col>
      <xdr:colOff>523875</xdr:colOff>
      <xdr:row>808</xdr:row>
      <xdr:rowOff>19050</xdr:rowOff>
    </xdr:to>
    <xdr:pic>
      <xdr:nvPicPr>
        <xdr:cNvPr id="575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180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809</xdr:row>
      <xdr:rowOff>0</xdr:rowOff>
    </xdr:from>
    <xdr:to>
      <xdr:col>21</xdr:col>
      <xdr:colOff>523875</xdr:colOff>
      <xdr:row>809</xdr:row>
      <xdr:rowOff>19050</xdr:rowOff>
    </xdr:to>
    <xdr:pic>
      <xdr:nvPicPr>
        <xdr:cNvPr id="576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352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810</xdr:row>
      <xdr:rowOff>0</xdr:rowOff>
    </xdr:from>
    <xdr:to>
      <xdr:col>21</xdr:col>
      <xdr:colOff>523875</xdr:colOff>
      <xdr:row>810</xdr:row>
      <xdr:rowOff>19050</xdr:rowOff>
    </xdr:to>
    <xdr:pic>
      <xdr:nvPicPr>
        <xdr:cNvPr id="577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523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811</xdr:row>
      <xdr:rowOff>0</xdr:rowOff>
    </xdr:from>
    <xdr:to>
      <xdr:col>21</xdr:col>
      <xdr:colOff>523875</xdr:colOff>
      <xdr:row>811</xdr:row>
      <xdr:rowOff>19050</xdr:rowOff>
    </xdr:to>
    <xdr:pic>
      <xdr:nvPicPr>
        <xdr:cNvPr id="578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695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812</xdr:row>
      <xdr:rowOff>0</xdr:rowOff>
    </xdr:from>
    <xdr:to>
      <xdr:col>21</xdr:col>
      <xdr:colOff>523875</xdr:colOff>
      <xdr:row>812</xdr:row>
      <xdr:rowOff>19050</xdr:rowOff>
    </xdr:to>
    <xdr:pic>
      <xdr:nvPicPr>
        <xdr:cNvPr id="579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0866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813</xdr:row>
      <xdr:rowOff>0</xdr:rowOff>
    </xdr:from>
    <xdr:to>
      <xdr:col>21</xdr:col>
      <xdr:colOff>523875</xdr:colOff>
      <xdr:row>813</xdr:row>
      <xdr:rowOff>19050</xdr:rowOff>
    </xdr:to>
    <xdr:pic>
      <xdr:nvPicPr>
        <xdr:cNvPr id="580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037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814</xdr:row>
      <xdr:rowOff>0</xdr:rowOff>
    </xdr:from>
    <xdr:to>
      <xdr:col>21</xdr:col>
      <xdr:colOff>523875</xdr:colOff>
      <xdr:row>814</xdr:row>
      <xdr:rowOff>19050</xdr:rowOff>
    </xdr:to>
    <xdr:pic>
      <xdr:nvPicPr>
        <xdr:cNvPr id="581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209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817</xdr:row>
      <xdr:rowOff>0</xdr:rowOff>
    </xdr:from>
    <xdr:to>
      <xdr:col>21</xdr:col>
      <xdr:colOff>523875</xdr:colOff>
      <xdr:row>817</xdr:row>
      <xdr:rowOff>19050</xdr:rowOff>
    </xdr:to>
    <xdr:pic>
      <xdr:nvPicPr>
        <xdr:cNvPr id="582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714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818</xdr:row>
      <xdr:rowOff>0</xdr:rowOff>
    </xdr:from>
    <xdr:to>
      <xdr:col>21</xdr:col>
      <xdr:colOff>523875</xdr:colOff>
      <xdr:row>818</xdr:row>
      <xdr:rowOff>19050</xdr:rowOff>
    </xdr:to>
    <xdr:pic>
      <xdr:nvPicPr>
        <xdr:cNvPr id="583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1885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819</xdr:row>
      <xdr:rowOff>0</xdr:rowOff>
    </xdr:from>
    <xdr:to>
      <xdr:col>21</xdr:col>
      <xdr:colOff>523875</xdr:colOff>
      <xdr:row>819</xdr:row>
      <xdr:rowOff>19050</xdr:rowOff>
    </xdr:to>
    <xdr:pic>
      <xdr:nvPicPr>
        <xdr:cNvPr id="584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057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820</xdr:row>
      <xdr:rowOff>0</xdr:rowOff>
    </xdr:from>
    <xdr:to>
      <xdr:col>21</xdr:col>
      <xdr:colOff>523875</xdr:colOff>
      <xdr:row>820</xdr:row>
      <xdr:rowOff>19050</xdr:rowOff>
    </xdr:to>
    <xdr:pic>
      <xdr:nvPicPr>
        <xdr:cNvPr id="585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228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821</xdr:row>
      <xdr:rowOff>0</xdr:rowOff>
    </xdr:from>
    <xdr:to>
      <xdr:col>21</xdr:col>
      <xdr:colOff>523875</xdr:colOff>
      <xdr:row>821</xdr:row>
      <xdr:rowOff>19050</xdr:rowOff>
    </xdr:to>
    <xdr:pic>
      <xdr:nvPicPr>
        <xdr:cNvPr id="586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400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822</xdr:row>
      <xdr:rowOff>0</xdr:rowOff>
    </xdr:from>
    <xdr:to>
      <xdr:col>21</xdr:col>
      <xdr:colOff>523875</xdr:colOff>
      <xdr:row>822</xdr:row>
      <xdr:rowOff>19050</xdr:rowOff>
    </xdr:to>
    <xdr:pic>
      <xdr:nvPicPr>
        <xdr:cNvPr id="587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571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21</xdr:col>
      <xdr:colOff>523875</xdr:colOff>
      <xdr:row>823</xdr:row>
      <xdr:rowOff>19050</xdr:rowOff>
    </xdr:to>
    <xdr:pic>
      <xdr:nvPicPr>
        <xdr:cNvPr id="588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742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824</xdr:row>
      <xdr:rowOff>0</xdr:rowOff>
    </xdr:from>
    <xdr:to>
      <xdr:col>21</xdr:col>
      <xdr:colOff>523875</xdr:colOff>
      <xdr:row>824</xdr:row>
      <xdr:rowOff>19050</xdr:rowOff>
    </xdr:to>
    <xdr:pic>
      <xdr:nvPicPr>
        <xdr:cNvPr id="589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2914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825</xdr:row>
      <xdr:rowOff>0</xdr:rowOff>
    </xdr:from>
    <xdr:to>
      <xdr:col>21</xdr:col>
      <xdr:colOff>523875</xdr:colOff>
      <xdr:row>825</xdr:row>
      <xdr:rowOff>19050</xdr:rowOff>
    </xdr:to>
    <xdr:pic>
      <xdr:nvPicPr>
        <xdr:cNvPr id="590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085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826</xdr:row>
      <xdr:rowOff>0</xdr:rowOff>
    </xdr:from>
    <xdr:to>
      <xdr:col>21</xdr:col>
      <xdr:colOff>523875</xdr:colOff>
      <xdr:row>826</xdr:row>
      <xdr:rowOff>19050</xdr:rowOff>
    </xdr:to>
    <xdr:pic>
      <xdr:nvPicPr>
        <xdr:cNvPr id="591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40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827</xdr:row>
      <xdr:rowOff>0</xdr:rowOff>
    </xdr:from>
    <xdr:to>
      <xdr:col>21</xdr:col>
      <xdr:colOff>523875</xdr:colOff>
      <xdr:row>827</xdr:row>
      <xdr:rowOff>19050</xdr:rowOff>
    </xdr:to>
    <xdr:pic>
      <xdr:nvPicPr>
        <xdr:cNvPr id="592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58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828</xdr:row>
      <xdr:rowOff>0</xdr:rowOff>
    </xdr:from>
    <xdr:to>
      <xdr:col>21</xdr:col>
      <xdr:colOff>523875</xdr:colOff>
      <xdr:row>828</xdr:row>
      <xdr:rowOff>19050</xdr:rowOff>
    </xdr:to>
    <xdr:pic>
      <xdr:nvPicPr>
        <xdr:cNvPr id="593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75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829</xdr:row>
      <xdr:rowOff>0</xdr:rowOff>
    </xdr:from>
    <xdr:to>
      <xdr:col>21</xdr:col>
      <xdr:colOff>523875</xdr:colOff>
      <xdr:row>829</xdr:row>
      <xdr:rowOff>19050</xdr:rowOff>
    </xdr:to>
    <xdr:pic>
      <xdr:nvPicPr>
        <xdr:cNvPr id="594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392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830</xdr:row>
      <xdr:rowOff>0</xdr:rowOff>
    </xdr:from>
    <xdr:to>
      <xdr:col>21</xdr:col>
      <xdr:colOff>523875</xdr:colOff>
      <xdr:row>830</xdr:row>
      <xdr:rowOff>19050</xdr:rowOff>
    </xdr:to>
    <xdr:pic>
      <xdr:nvPicPr>
        <xdr:cNvPr id="595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09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831</xdr:row>
      <xdr:rowOff>0</xdr:rowOff>
    </xdr:from>
    <xdr:to>
      <xdr:col>21</xdr:col>
      <xdr:colOff>523875</xdr:colOff>
      <xdr:row>831</xdr:row>
      <xdr:rowOff>19050</xdr:rowOff>
    </xdr:to>
    <xdr:pic>
      <xdr:nvPicPr>
        <xdr:cNvPr id="596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26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832</xdr:row>
      <xdr:rowOff>0</xdr:rowOff>
    </xdr:from>
    <xdr:to>
      <xdr:col>21</xdr:col>
      <xdr:colOff>523875</xdr:colOff>
      <xdr:row>832</xdr:row>
      <xdr:rowOff>19050</xdr:rowOff>
    </xdr:to>
    <xdr:pic>
      <xdr:nvPicPr>
        <xdr:cNvPr id="597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43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833</xdr:row>
      <xdr:rowOff>0</xdr:rowOff>
    </xdr:from>
    <xdr:to>
      <xdr:col>21</xdr:col>
      <xdr:colOff>523875</xdr:colOff>
      <xdr:row>833</xdr:row>
      <xdr:rowOff>19050</xdr:rowOff>
    </xdr:to>
    <xdr:pic>
      <xdr:nvPicPr>
        <xdr:cNvPr id="598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60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834</xdr:row>
      <xdr:rowOff>0</xdr:rowOff>
    </xdr:from>
    <xdr:to>
      <xdr:col>21</xdr:col>
      <xdr:colOff>523875</xdr:colOff>
      <xdr:row>834</xdr:row>
      <xdr:rowOff>19050</xdr:rowOff>
    </xdr:to>
    <xdr:pic>
      <xdr:nvPicPr>
        <xdr:cNvPr id="599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78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835</xdr:row>
      <xdr:rowOff>0</xdr:rowOff>
    </xdr:from>
    <xdr:to>
      <xdr:col>21</xdr:col>
      <xdr:colOff>523875</xdr:colOff>
      <xdr:row>835</xdr:row>
      <xdr:rowOff>19050</xdr:rowOff>
    </xdr:to>
    <xdr:pic>
      <xdr:nvPicPr>
        <xdr:cNvPr id="600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495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836</xdr:row>
      <xdr:rowOff>0</xdr:rowOff>
    </xdr:from>
    <xdr:to>
      <xdr:col>21</xdr:col>
      <xdr:colOff>523875</xdr:colOff>
      <xdr:row>836</xdr:row>
      <xdr:rowOff>19050</xdr:rowOff>
    </xdr:to>
    <xdr:pic>
      <xdr:nvPicPr>
        <xdr:cNvPr id="601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12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837</xdr:row>
      <xdr:rowOff>0</xdr:rowOff>
    </xdr:from>
    <xdr:to>
      <xdr:col>21</xdr:col>
      <xdr:colOff>523875</xdr:colOff>
      <xdr:row>837</xdr:row>
      <xdr:rowOff>19050</xdr:rowOff>
    </xdr:to>
    <xdr:pic>
      <xdr:nvPicPr>
        <xdr:cNvPr id="602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29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838</xdr:row>
      <xdr:rowOff>0</xdr:rowOff>
    </xdr:from>
    <xdr:to>
      <xdr:col>21</xdr:col>
      <xdr:colOff>523875</xdr:colOff>
      <xdr:row>838</xdr:row>
      <xdr:rowOff>19050</xdr:rowOff>
    </xdr:to>
    <xdr:pic>
      <xdr:nvPicPr>
        <xdr:cNvPr id="603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467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839</xdr:row>
      <xdr:rowOff>0</xdr:rowOff>
    </xdr:from>
    <xdr:to>
      <xdr:col>21</xdr:col>
      <xdr:colOff>523875</xdr:colOff>
      <xdr:row>839</xdr:row>
      <xdr:rowOff>19050</xdr:rowOff>
    </xdr:to>
    <xdr:pic>
      <xdr:nvPicPr>
        <xdr:cNvPr id="604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638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840</xdr:row>
      <xdr:rowOff>0</xdr:rowOff>
    </xdr:from>
    <xdr:to>
      <xdr:col>21</xdr:col>
      <xdr:colOff>523875</xdr:colOff>
      <xdr:row>840</xdr:row>
      <xdr:rowOff>19050</xdr:rowOff>
    </xdr:to>
    <xdr:pic>
      <xdr:nvPicPr>
        <xdr:cNvPr id="605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809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841</xdr:row>
      <xdr:rowOff>0</xdr:rowOff>
    </xdr:from>
    <xdr:to>
      <xdr:col>21</xdr:col>
      <xdr:colOff>523875</xdr:colOff>
      <xdr:row>841</xdr:row>
      <xdr:rowOff>19050</xdr:rowOff>
    </xdr:to>
    <xdr:pic>
      <xdr:nvPicPr>
        <xdr:cNvPr id="606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5981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842</xdr:row>
      <xdr:rowOff>0</xdr:rowOff>
    </xdr:from>
    <xdr:to>
      <xdr:col>21</xdr:col>
      <xdr:colOff>523875</xdr:colOff>
      <xdr:row>842</xdr:row>
      <xdr:rowOff>19050</xdr:rowOff>
    </xdr:to>
    <xdr:pic>
      <xdr:nvPicPr>
        <xdr:cNvPr id="607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15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843</xdr:row>
      <xdr:rowOff>0</xdr:rowOff>
    </xdr:from>
    <xdr:to>
      <xdr:col>21</xdr:col>
      <xdr:colOff>523875</xdr:colOff>
      <xdr:row>843</xdr:row>
      <xdr:rowOff>19050</xdr:rowOff>
    </xdr:to>
    <xdr:pic>
      <xdr:nvPicPr>
        <xdr:cNvPr id="608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32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21</xdr:col>
      <xdr:colOff>523875</xdr:colOff>
      <xdr:row>844</xdr:row>
      <xdr:rowOff>19050</xdr:rowOff>
    </xdr:to>
    <xdr:pic>
      <xdr:nvPicPr>
        <xdr:cNvPr id="609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649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847</xdr:row>
      <xdr:rowOff>0</xdr:rowOff>
    </xdr:from>
    <xdr:to>
      <xdr:col>21</xdr:col>
      <xdr:colOff>523875</xdr:colOff>
      <xdr:row>847</xdr:row>
      <xdr:rowOff>19050</xdr:rowOff>
    </xdr:to>
    <xdr:pic>
      <xdr:nvPicPr>
        <xdr:cNvPr id="610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01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848</xdr:row>
      <xdr:rowOff>0</xdr:rowOff>
    </xdr:from>
    <xdr:to>
      <xdr:col>21</xdr:col>
      <xdr:colOff>523875</xdr:colOff>
      <xdr:row>848</xdr:row>
      <xdr:rowOff>19050</xdr:rowOff>
    </xdr:to>
    <xdr:pic>
      <xdr:nvPicPr>
        <xdr:cNvPr id="611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18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849</xdr:row>
      <xdr:rowOff>0</xdr:rowOff>
    </xdr:from>
    <xdr:to>
      <xdr:col>21</xdr:col>
      <xdr:colOff>523875</xdr:colOff>
      <xdr:row>849</xdr:row>
      <xdr:rowOff>19050</xdr:rowOff>
    </xdr:to>
    <xdr:pic>
      <xdr:nvPicPr>
        <xdr:cNvPr id="612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35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850</xdr:row>
      <xdr:rowOff>0</xdr:rowOff>
    </xdr:from>
    <xdr:to>
      <xdr:col>21</xdr:col>
      <xdr:colOff>523875</xdr:colOff>
      <xdr:row>850</xdr:row>
      <xdr:rowOff>19050</xdr:rowOff>
    </xdr:to>
    <xdr:pic>
      <xdr:nvPicPr>
        <xdr:cNvPr id="613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524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851</xdr:row>
      <xdr:rowOff>0</xdr:rowOff>
    </xdr:from>
    <xdr:to>
      <xdr:col>21</xdr:col>
      <xdr:colOff>523875</xdr:colOff>
      <xdr:row>851</xdr:row>
      <xdr:rowOff>19050</xdr:rowOff>
    </xdr:to>
    <xdr:pic>
      <xdr:nvPicPr>
        <xdr:cNvPr id="614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695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852</xdr:row>
      <xdr:rowOff>0</xdr:rowOff>
    </xdr:from>
    <xdr:to>
      <xdr:col>21</xdr:col>
      <xdr:colOff>523875</xdr:colOff>
      <xdr:row>852</xdr:row>
      <xdr:rowOff>19050</xdr:rowOff>
    </xdr:to>
    <xdr:pic>
      <xdr:nvPicPr>
        <xdr:cNvPr id="615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7867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616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853</xdr:row>
      <xdr:rowOff>0</xdr:rowOff>
    </xdr:from>
    <xdr:to>
      <xdr:col>21</xdr:col>
      <xdr:colOff>523875</xdr:colOff>
      <xdr:row>853</xdr:row>
      <xdr:rowOff>19050</xdr:rowOff>
    </xdr:to>
    <xdr:pic>
      <xdr:nvPicPr>
        <xdr:cNvPr id="617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03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854</xdr:row>
      <xdr:rowOff>0</xdr:rowOff>
    </xdr:from>
    <xdr:to>
      <xdr:col>21</xdr:col>
      <xdr:colOff>523875</xdr:colOff>
      <xdr:row>854</xdr:row>
      <xdr:rowOff>19050</xdr:rowOff>
    </xdr:to>
    <xdr:pic>
      <xdr:nvPicPr>
        <xdr:cNvPr id="618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21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855</xdr:row>
      <xdr:rowOff>0</xdr:rowOff>
    </xdr:from>
    <xdr:to>
      <xdr:col>21</xdr:col>
      <xdr:colOff>523875</xdr:colOff>
      <xdr:row>855</xdr:row>
      <xdr:rowOff>19050</xdr:rowOff>
    </xdr:to>
    <xdr:pic>
      <xdr:nvPicPr>
        <xdr:cNvPr id="619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38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856</xdr:row>
      <xdr:rowOff>0</xdr:rowOff>
    </xdr:from>
    <xdr:to>
      <xdr:col>21</xdr:col>
      <xdr:colOff>523875</xdr:colOff>
      <xdr:row>856</xdr:row>
      <xdr:rowOff>19050</xdr:rowOff>
    </xdr:to>
    <xdr:pic>
      <xdr:nvPicPr>
        <xdr:cNvPr id="620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870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857</xdr:row>
      <xdr:rowOff>0</xdr:rowOff>
    </xdr:from>
    <xdr:to>
      <xdr:col>21</xdr:col>
      <xdr:colOff>523875</xdr:colOff>
      <xdr:row>857</xdr:row>
      <xdr:rowOff>19050</xdr:rowOff>
    </xdr:to>
    <xdr:pic>
      <xdr:nvPicPr>
        <xdr:cNvPr id="621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029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858</xdr:row>
      <xdr:rowOff>0</xdr:rowOff>
    </xdr:from>
    <xdr:to>
      <xdr:col>21</xdr:col>
      <xdr:colOff>523875</xdr:colOff>
      <xdr:row>858</xdr:row>
      <xdr:rowOff>19050</xdr:rowOff>
    </xdr:to>
    <xdr:pic>
      <xdr:nvPicPr>
        <xdr:cNvPr id="622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200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859</xdr:row>
      <xdr:rowOff>0</xdr:rowOff>
    </xdr:from>
    <xdr:to>
      <xdr:col>21</xdr:col>
      <xdr:colOff>523875</xdr:colOff>
      <xdr:row>859</xdr:row>
      <xdr:rowOff>19050</xdr:rowOff>
    </xdr:to>
    <xdr:pic>
      <xdr:nvPicPr>
        <xdr:cNvPr id="623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372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860</xdr:row>
      <xdr:rowOff>0</xdr:rowOff>
    </xdr:from>
    <xdr:to>
      <xdr:col>21</xdr:col>
      <xdr:colOff>523875</xdr:colOff>
      <xdr:row>860</xdr:row>
      <xdr:rowOff>19050</xdr:rowOff>
    </xdr:to>
    <xdr:pic>
      <xdr:nvPicPr>
        <xdr:cNvPr id="624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543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861</xdr:row>
      <xdr:rowOff>0</xdr:rowOff>
    </xdr:from>
    <xdr:to>
      <xdr:col>21</xdr:col>
      <xdr:colOff>523875</xdr:colOff>
      <xdr:row>861</xdr:row>
      <xdr:rowOff>19050</xdr:rowOff>
    </xdr:to>
    <xdr:pic>
      <xdr:nvPicPr>
        <xdr:cNvPr id="625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715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862</xdr:row>
      <xdr:rowOff>0</xdr:rowOff>
    </xdr:from>
    <xdr:to>
      <xdr:col>21</xdr:col>
      <xdr:colOff>523875</xdr:colOff>
      <xdr:row>862</xdr:row>
      <xdr:rowOff>19050</xdr:rowOff>
    </xdr:to>
    <xdr:pic>
      <xdr:nvPicPr>
        <xdr:cNvPr id="626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59886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863</xdr:row>
      <xdr:rowOff>0</xdr:rowOff>
    </xdr:from>
    <xdr:to>
      <xdr:col>21</xdr:col>
      <xdr:colOff>523875</xdr:colOff>
      <xdr:row>863</xdr:row>
      <xdr:rowOff>19050</xdr:rowOff>
    </xdr:to>
    <xdr:pic>
      <xdr:nvPicPr>
        <xdr:cNvPr id="627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058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864</xdr:row>
      <xdr:rowOff>0</xdr:rowOff>
    </xdr:from>
    <xdr:to>
      <xdr:col>21</xdr:col>
      <xdr:colOff>523875</xdr:colOff>
      <xdr:row>864</xdr:row>
      <xdr:rowOff>19050</xdr:rowOff>
    </xdr:to>
    <xdr:pic>
      <xdr:nvPicPr>
        <xdr:cNvPr id="628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229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866</xdr:row>
      <xdr:rowOff>0</xdr:rowOff>
    </xdr:from>
    <xdr:to>
      <xdr:col>21</xdr:col>
      <xdr:colOff>523875</xdr:colOff>
      <xdr:row>866</xdr:row>
      <xdr:rowOff>19050</xdr:rowOff>
    </xdr:to>
    <xdr:pic>
      <xdr:nvPicPr>
        <xdr:cNvPr id="629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572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21</xdr:col>
      <xdr:colOff>523875</xdr:colOff>
      <xdr:row>865</xdr:row>
      <xdr:rowOff>19050</xdr:rowOff>
    </xdr:to>
    <xdr:pic>
      <xdr:nvPicPr>
        <xdr:cNvPr id="630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401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867</xdr:row>
      <xdr:rowOff>0</xdr:rowOff>
    </xdr:from>
    <xdr:to>
      <xdr:col>21</xdr:col>
      <xdr:colOff>523875</xdr:colOff>
      <xdr:row>867</xdr:row>
      <xdr:rowOff>19050</xdr:rowOff>
    </xdr:to>
    <xdr:pic>
      <xdr:nvPicPr>
        <xdr:cNvPr id="631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743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868</xdr:row>
      <xdr:rowOff>0</xdr:rowOff>
    </xdr:from>
    <xdr:to>
      <xdr:col>21</xdr:col>
      <xdr:colOff>523875</xdr:colOff>
      <xdr:row>868</xdr:row>
      <xdr:rowOff>19050</xdr:rowOff>
    </xdr:to>
    <xdr:pic>
      <xdr:nvPicPr>
        <xdr:cNvPr id="632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0915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870</xdr:row>
      <xdr:rowOff>0</xdr:rowOff>
    </xdr:from>
    <xdr:to>
      <xdr:col>21</xdr:col>
      <xdr:colOff>523875</xdr:colOff>
      <xdr:row>870</xdr:row>
      <xdr:rowOff>19050</xdr:rowOff>
    </xdr:to>
    <xdr:pic>
      <xdr:nvPicPr>
        <xdr:cNvPr id="633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258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869</xdr:row>
      <xdr:rowOff>0</xdr:rowOff>
    </xdr:from>
    <xdr:to>
      <xdr:col>21</xdr:col>
      <xdr:colOff>523875</xdr:colOff>
      <xdr:row>869</xdr:row>
      <xdr:rowOff>19050</xdr:rowOff>
    </xdr:to>
    <xdr:pic>
      <xdr:nvPicPr>
        <xdr:cNvPr id="634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086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871</xdr:row>
      <xdr:rowOff>0</xdr:rowOff>
    </xdr:from>
    <xdr:to>
      <xdr:col>21</xdr:col>
      <xdr:colOff>523875</xdr:colOff>
      <xdr:row>871</xdr:row>
      <xdr:rowOff>19050</xdr:rowOff>
    </xdr:to>
    <xdr:pic>
      <xdr:nvPicPr>
        <xdr:cNvPr id="635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429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872</xdr:row>
      <xdr:rowOff>0</xdr:rowOff>
    </xdr:from>
    <xdr:to>
      <xdr:col>21</xdr:col>
      <xdr:colOff>523875</xdr:colOff>
      <xdr:row>872</xdr:row>
      <xdr:rowOff>19050</xdr:rowOff>
    </xdr:to>
    <xdr:pic>
      <xdr:nvPicPr>
        <xdr:cNvPr id="636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601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873</xdr:row>
      <xdr:rowOff>0</xdr:rowOff>
    </xdr:from>
    <xdr:to>
      <xdr:col>21</xdr:col>
      <xdr:colOff>523875</xdr:colOff>
      <xdr:row>873</xdr:row>
      <xdr:rowOff>19050</xdr:rowOff>
    </xdr:to>
    <xdr:pic>
      <xdr:nvPicPr>
        <xdr:cNvPr id="637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772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874</xdr:row>
      <xdr:rowOff>0</xdr:rowOff>
    </xdr:from>
    <xdr:to>
      <xdr:col>21</xdr:col>
      <xdr:colOff>523875</xdr:colOff>
      <xdr:row>874</xdr:row>
      <xdr:rowOff>19050</xdr:rowOff>
    </xdr:to>
    <xdr:pic>
      <xdr:nvPicPr>
        <xdr:cNvPr id="638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1944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875</xdr:row>
      <xdr:rowOff>0</xdr:rowOff>
    </xdr:from>
    <xdr:to>
      <xdr:col>21</xdr:col>
      <xdr:colOff>523875</xdr:colOff>
      <xdr:row>875</xdr:row>
      <xdr:rowOff>19050</xdr:rowOff>
    </xdr:to>
    <xdr:pic>
      <xdr:nvPicPr>
        <xdr:cNvPr id="639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115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876</xdr:row>
      <xdr:rowOff>0</xdr:rowOff>
    </xdr:from>
    <xdr:to>
      <xdr:col>21</xdr:col>
      <xdr:colOff>523875</xdr:colOff>
      <xdr:row>876</xdr:row>
      <xdr:rowOff>19050</xdr:rowOff>
    </xdr:to>
    <xdr:pic>
      <xdr:nvPicPr>
        <xdr:cNvPr id="640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286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877</xdr:row>
      <xdr:rowOff>0</xdr:rowOff>
    </xdr:from>
    <xdr:to>
      <xdr:col>21</xdr:col>
      <xdr:colOff>523875</xdr:colOff>
      <xdr:row>877</xdr:row>
      <xdr:rowOff>19050</xdr:rowOff>
    </xdr:to>
    <xdr:pic>
      <xdr:nvPicPr>
        <xdr:cNvPr id="641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59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878</xdr:row>
      <xdr:rowOff>0</xdr:rowOff>
    </xdr:from>
    <xdr:to>
      <xdr:col>21</xdr:col>
      <xdr:colOff>523875</xdr:colOff>
      <xdr:row>878</xdr:row>
      <xdr:rowOff>19050</xdr:rowOff>
    </xdr:to>
    <xdr:pic>
      <xdr:nvPicPr>
        <xdr:cNvPr id="642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76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879</xdr:row>
      <xdr:rowOff>0</xdr:rowOff>
    </xdr:from>
    <xdr:to>
      <xdr:col>21</xdr:col>
      <xdr:colOff>523875</xdr:colOff>
      <xdr:row>879</xdr:row>
      <xdr:rowOff>19050</xdr:rowOff>
    </xdr:to>
    <xdr:pic>
      <xdr:nvPicPr>
        <xdr:cNvPr id="643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293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880</xdr:row>
      <xdr:rowOff>0</xdr:rowOff>
    </xdr:from>
    <xdr:to>
      <xdr:col>21</xdr:col>
      <xdr:colOff>523875</xdr:colOff>
      <xdr:row>880</xdr:row>
      <xdr:rowOff>19050</xdr:rowOff>
    </xdr:to>
    <xdr:pic>
      <xdr:nvPicPr>
        <xdr:cNvPr id="644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10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881</xdr:row>
      <xdr:rowOff>0</xdr:rowOff>
    </xdr:from>
    <xdr:to>
      <xdr:col>21</xdr:col>
      <xdr:colOff>523875</xdr:colOff>
      <xdr:row>881</xdr:row>
      <xdr:rowOff>19050</xdr:rowOff>
    </xdr:to>
    <xdr:pic>
      <xdr:nvPicPr>
        <xdr:cNvPr id="645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27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882</xdr:row>
      <xdr:rowOff>0</xdr:rowOff>
    </xdr:from>
    <xdr:to>
      <xdr:col>21</xdr:col>
      <xdr:colOff>523875</xdr:colOff>
      <xdr:row>882</xdr:row>
      <xdr:rowOff>19050</xdr:rowOff>
    </xdr:to>
    <xdr:pic>
      <xdr:nvPicPr>
        <xdr:cNvPr id="646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44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883</xdr:row>
      <xdr:rowOff>0</xdr:rowOff>
    </xdr:from>
    <xdr:to>
      <xdr:col>21</xdr:col>
      <xdr:colOff>523875</xdr:colOff>
      <xdr:row>883</xdr:row>
      <xdr:rowOff>19050</xdr:rowOff>
    </xdr:to>
    <xdr:pic>
      <xdr:nvPicPr>
        <xdr:cNvPr id="647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62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884</xdr:row>
      <xdr:rowOff>0</xdr:rowOff>
    </xdr:from>
    <xdr:to>
      <xdr:col>21</xdr:col>
      <xdr:colOff>523875</xdr:colOff>
      <xdr:row>884</xdr:row>
      <xdr:rowOff>19050</xdr:rowOff>
    </xdr:to>
    <xdr:pic>
      <xdr:nvPicPr>
        <xdr:cNvPr id="648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791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885</xdr:row>
      <xdr:rowOff>0</xdr:rowOff>
    </xdr:from>
    <xdr:to>
      <xdr:col>21</xdr:col>
      <xdr:colOff>523875</xdr:colOff>
      <xdr:row>885</xdr:row>
      <xdr:rowOff>19050</xdr:rowOff>
    </xdr:to>
    <xdr:pic>
      <xdr:nvPicPr>
        <xdr:cNvPr id="649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3963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21</xdr:col>
      <xdr:colOff>523875</xdr:colOff>
      <xdr:row>886</xdr:row>
      <xdr:rowOff>19050</xdr:rowOff>
    </xdr:to>
    <xdr:pic>
      <xdr:nvPicPr>
        <xdr:cNvPr id="650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134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887</xdr:row>
      <xdr:rowOff>0</xdr:rowOff>
    </xdr:from>
    <xdr:to>
      <xdr:col>21</xdr:col>
      <xdr:colOff>523875</xdr:colOff>
      <xdr:row>887</xdr:row>
      <xdr:rowOff>19050</xdr:rowOff>
    </xdr:to>
    <xdr:pic>
      <xdr:nvPicPr>
        <xdr:cNvPr id="651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306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888</xdr:row>
      <xdr:rowOff>0</xdr:rowOff>
    </xdr:from>
    <xdr:to>
      <xdr:col>21</xdr:col>
      <xdr:colOff>523875</xdr:colOff>
      <xdr:row>888</xdr:row>
      <xdr:rowOff>19050</xdr:rowOff>
    </xdr:to>
    <xdr:pic>
      <xdr:nvPicPr>
        <xdr:cNvPr id="652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47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889</xdr:row>
      <xdr:rowOff>0</xdr:rowOff>
    </xdr:from>
    <xdr:to>
      <xdr:col>21</xdr:col>
      <xdr:colOff>523875</xdr:colOff>
      <xdr:row>889</xdr:row>
      <xdr:rowOff>19050</xdr:rowOff>
    </xdr:to>
    <xdr:pic>
      <xdr:nvPicPr>
        <xdr:cNvPr id="653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649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890</xdr:row>
      <xdr:rowOff>0</xdr:rowOff>
    </xdr:from>
    <xdr:to>
      <xdr:col>21</xdr:col>
      <xdr:colOff>523875</xdr:colOff>
      <xdr:row>890</xdr:row>
      <xdr:rowOff>19050</xdr:rowOff>
    </xdr:to>
    <xdr:pic>
      <xdr:nvPicPr>
        <xdr:cNvPr id="654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820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891</xdr:row>
      <xdr:rowOff>0</xdr:rowOff>
    </xdr:from>
    <xdr:to>
      <xdr:col>21</xdr:col>
      <xdr:colOff>523875</xdr:colOff>
      <xdr:row>891</xdr:row>
      <xdr:rowOff>19050</xdr:rowOff>
    </xdr:to>
    <xdr:pic>
      <xdr:nvPicPr>
        <xdr:cNvPr id="655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4992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892</xdr:row>
      <xdr:rowOff>0</xdr:rowOff>
    </xdr:from>
    <xdr:to>
      <xdr:col>21</xdr:col>
      <xdr:colOff>523875</xdr:colOff>
      <xdr:row>892</xdr:row>
      <xdr:rowOff>19050</xdr:rowOff>
    </xdr:to>
    <xdr:pic>
      <xdr:nvPicPr>
        <xdr:cNvPr id="656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163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893</xdr:row>
      <xdr:rowOff>0</xdr:rowOff>
    </xdr:from>
    <xdr:to>
      <xdr:col>21</xdr:col>
      <xdr:colOff>523875</xdr:colOff>
      <xdr:row>893</xdr:row>
      <xdr:rowOff>19050</xdr:rowOff>
    </xdr:to>
    <xdr:pic>
      <xdr:nvPicPr>
        <xdr:cNvPr id="657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334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894</xdr:row>
      <xdr:rowOff>0</xdr:rowOff>
    </xdr:from>
    <xdr:to>
      <xdr:col>21</xdr:col>
      <xdr:colOff>523875</xdr:colOff>
      <xdr:row>894</xdr:row>
      <xdr:rowOff>19050</xdr:rowOff>
    </xdr:to>
    <xdr:pic>
      <xdr:nvPicPr>
        <xdr:cNvPr id="658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506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895</xdr:row>
      <xdr:rowOff>0</xdr:rowOff>
    </xdr:from>
    <xdr:to>
      <xdr:col>21</xdr:col>
      <xdr:colOff>523875</xdr:colOff>
      <xdr:row>895</xdr:row>
      <xdr:rowOff>19050</xdr:rowOff>
    </xdr:to>
    <xdr:pic>
      <xdr:nvPicPr>
        <xdr:cNvPr id="659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677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896</xdr:row>
      <xdr:rowOff>0</xdr:rowOff>
    </xdr:from>
    <xdr:to>
      <xdr:col>21</xdr:col>
      <xdr:colOff>523875</xdr:colOff>
      <xdr:row>896</xdr:row>
      <xdr:rowOff>19050</xdr:rowOff>
    </xdr:to>
    <xdr:pic>
      <xdr:nvPicPr>
        <xdr:cNvPr id="660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5849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897</xdr:row>
      <xdr:rowOff>0</xdr:rowOff>
    </xdr:from>
    <xdr:to>
      <xdr:col>21</xdr:col>
      <xdr:colOff>523875</xdr:colOff>
      <xdr:row>897</xdr:row>
      <xdr:rowOff>19050</xdr:rowOff>
    </xdr:to>
    <xdr:pic>
      <xdr:nvPicPr>
        <xdr:cNvPr id="661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020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898</xdr:row>
      <xdr:rowOff>0</xdr:rowOff>
    </xdr:from>
    <xdr:to>
      <xdr:col>21</xdr:col>
      <xdr:colOff>523875</xdr:colOff>
      <xdr:row>898</xdr:row>
      <xdr:rowOff>19050</xdr:rowOff>
    </xdr:to>
    <xdr:pic>
      <xdr:nvPicPr>
        <xdr:cNvPr id="662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192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899</xdr:row>
      <xdr:rowOff>0</xdr:rowOff>
    </xdr:from>
    <xdr:to>
      <xdr:col>21</xdr:col>
      <xdr:colOff>523875</xdr:colOff>
      <xdr:row>899</xdr:row>
      <xdr:rowOff>19050</xdr:rowOff>
    </xdr:to>
    <xdr:pic>
      <xdr:nvPicPr>
        <xdr:cNvPr id="663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363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900</xdr:row>
      <xdr:rowOff>0</xdr:rowOff>
    </xdr:from>
    <xdr:to>
      <xdr:col>21</xdr:col>
      <xdr:colOff>523875</xdr:colOff>
      <xdr:row>900</xdr:row>
      <xdr:rowOff>19050</xdr:rowOff>
    </xdr:to>
    <xdr:pic>
      <xdr:nvPicPr>
        <xdr:cNvPr id="664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535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901</xdr:row>
      <xdr:rowOff>0</xdr:rowOff>
    </xdr:from>
    <xdr:to>
      <xdr:col>21</xdr:col>
      <xdr:colOff>523875</xdr:colOff>
      <xdr:row>901</xdr:row>
      <xdr:rowOff>19050</xdr:rowOff>
    </xdr:to>
    <xdr:pic>
      <xdr:nvPicPr>
        <xdr:cNvPr id="665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706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902</xdr:row>
      <xdr:rowOff>0</xdr:rowOff>
    </xdr:from>
    <xdr:to>
      <xdr:col>21</xdr:col>
      <xdr:colOff>523875</xdr:colOff>
      <xdr:row>902</xdr:row>
      <xdr:rowOff>19050</xdr:rowOff>
    </xdr:to>
    <xdr:pic>
      <xdr:nvPicPr>
        <xdr:cNvPr id="666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6878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903</xdr:row>
      <xdr:rowOff>0</xdr:rowOff>
    </xdr:from>
    <xdr:to>
      <xdr:col>21</xdr:col>
      <xdr:colOff>523875</xdr:colOff>
      <xdr:row>903</xdr:row>
      <xdr:rowOff>19050</xdr:rowOff>
    </xdr:to>
    <xdr:pic>
      <xdr:nvPicPr>
        <xdr:cNvPr id="667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049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904</xdr:row>
      <xdr:rowOff>0</xdr:rowOff>
    </xdr:from>
    <xdr:to>
      <xdr:col>21</xdr:col>
      <xdr:colOff>523875</xdr:colOff>
      <xdr:row>904</xdr:row>
      <xdr:rowOff>19050</xdr:rowOff>
    </xdr:to>
    <xdr:pic>
      <xdr:nvPicPr>
        <xdr:cNvPr id="668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220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905</xdr:row>
      <xdr:rowOff>0</xdr:rowOff>
    </xdr:from>
    <xdr:to>
      <xdr:col>21</xdr:col>
      <xdr:colOff>523875</xdr:colOff>
      <xdr:row>905</xdr:row>
      <xdr:rowOff>19050</xdr:rowOff>
    </xdr:to>
    <xdr:pic>
      <xdr:nvPicPr>
        <xdr:cNvPr id="669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392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906</xdr:row>
      <xdr:rowOff>0</xdr:rowOff>
    </xdr:from>
    <xdr:to>
      <xdr:col>21</xdr:col>
      <xdr:colOff>523875</xdr:colOff>
      <xdr:row>906</xdr:row>
      <xdr:rowOff>19050</xdr:rowOff>
    </xdr:to>
    <xdr:pic>
      <xdr:nvPicPr>
        <xdr:cNvPr id="670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563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21</xdr:col>
      <xdr:colOff>523875</xdr:colOff>
      <xdr:row>907</xdr:row>
      <xdr:rowOff>19050</xdr:rowOff>
    </xdr:to>
    <xdr:pic>
      <xdr:nvPicPr>
        <xdr:cNvPr id="671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735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908</xdr:row>
      <xdr:rowOff>0</xdr:rowOff>
    </xdr:from>
    <xdr:to>
      <xdr:col>21</xdr:col>
      <xdr:colOff>523875</xdr:colOff>
      <xdr:row>908</xdr:row>
      <xdr:rowOff>19050</xdr:rowOff>
    </xdr:to>
    <xdr:pic>
      <xdr:nvPicPr>
        <xdr:cNvPr id="672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7906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909</xdr:row>
      <xdr:rowOff>0</xdr:rowOff>
    </xdr:from>
    <xdr:to>
      <xdr:col>21</xdr:col>
      <xdr:colOff>523875</xdr:colOff>
      <xdr:row>909</xdr:row>
      <xdr:rowOff>19050</xdr:rowOff>
    </xdr:to>
    <xdr:pic>
      <xdr:nvPicPr>
        <xdr:cNvPr id="673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078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910</xdr:row>
      <xdr:rowOff>0</xdr:rowOff>
    </xdr:from>
    <xdr:to>
      <xdr:col>21</xdr:col>
      <xdr:colOff>523875</xdr:colOff>
      <xdr:row>910</xdr:row>
      <xdr:rowOff>19050</xdr:rowOff>
    </xdr:to>
    <xdr:pic>
      <xdr:nvPicPr>
        <xdr:cNvPr id="674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249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911</xdr:row>
      <xdr:rowOff>0</xdr:rowOff>
    </xdr:from>
    <xdr:to>
      <xdr:col>21</xdr:col>
      <xdr:colOff>523875</xdr:colOff>
      <xdr:row>911</xdr:row>
      <xdr:rowOff>19050</xdr:rowOff>
    </xdr:to>
    <xdr:pic>
      <xdr:nvPicPr>
        <xdr:cNvPr id="675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421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912</xdr:row>
      <xdr:rowOff>0</xdr:rowOff>
    </xdr:from>
    <xdr:to>
      <xdr:col>21</xdr:col>
      <xdr:colOff>523875</xdr:colOff>
      <xdr:row>912</xdr:row>
      <xdr:rowOff>19050</xdr:rowOff>
    </xdr:to>
    <xdr:pic>
      <xdr:nvPicPr>
        <xdr:cNvPr id="676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592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913</xdr:row>
      <xdr:rowOff>0</xdr:rowOff>
    </xdr:from>
    <xdr:to>
      <xdr:col>21</xdr:col>
      <xdr:colOff>523875</xdr:colOff>
      <xdr:row>913</xdr:row>
      <xdr:rowOff>19050</xdr:rowOff>
    </xdr:to>
    <xdr:pic>
      <xdr:nvPicPr>
        <xdr:cNvPr id="677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763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914</xdr:row>
      <xdr:rowOff>0</xdr:rowOff>
    </xdr:from>
    <xdr:to>
      <xdr:col>21</xdr:col>
      <xdr:colOff>523875</xdr:colOff>
      <xdr:row>914</xdr:row>
      <xdr:rowOff>19050</xdr:rowOff>
    </xdr:to>
    <xdr:pic>
      <xdr:nvPicPr>
        <xdr:cNvPr id="678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893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915</xdr:row>
      <xdr:rowOff>0</xdr:rowOff>
    </xdr:from>
    <xdr:to>
      <xdr:col>21</xdr:col>
      <xdr:colOff>523875</xdr:colOff>
      <xdr:row>915</xdr:row>
      <xdr:rowOff>19050</xdr:rowOff>
    </xdr:to>
    <xdr:pic>
      <xdr:nvPicPr>
        <xdr:cNvPr id="679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106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916</xdr:row>
      <xdr:rowOff>0</xdr:rowOff>
    </xdr:from>
    <xdr:to>
      <xdr:col>21</xdr:col>
      <xdr:colOff>523875</xdr:colOff>
      <xdr:row>916</xdr:row>
      <xdr:rowOff>19050</xdr:rowOff>
    </xdr:to>
    <xdr:pic>
      <xdr:nvPicPr>
        <xdr:cNvPr id="680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278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917</xdr:row>
      <xdr:rowOff>0</xdr:rowOff>
    </xdr:from>
    <xdr:to>
      <xdr:col>21</xdr:col>
      <xdr:colOff>523875</xdr:colOff>
      <xdr:row>917</xdr:row>
      <xdr:rowOff>19050</xdr:rowOff>
    </xdr:to>
    <xdr:pic>
      <xdr:nvPicPr>
        <xdr:cNvPr id="681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449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918</xdr:row>
      <xdr:rowOff>0</xdr:rowOff>
    </xdr:from>
    <xdr:to>
      <xdr:col>21</xdr:col>
      <xdr:colOff>523875</xdr:colOff>
      <xdr:row>918</xdr:row>
      <xdr:rowOff>19050</xdr:rowOff>
    </xdr:to>
    <xdr:pic>
      <xdr:nvPicPr>
        <xdr:cNvPr id="682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621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919</xdr:row>
      <xdr:rowOff>0</xdr:rowOff>
    </xdr:from>
    <xdr:to>
      <xdr:col>21</xdr:col>
      <xdr:colOff>523875</xdr:colOff>
      <xdr:row>919</xdr:row>
      <xdr:rowOff>19050</xdr:rowOff>
    </xdr:to>
    <xdr:pic>
      <xdr:nvPicPr>
        <xdr:cNvPr id="683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792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920</xdr:row>
      <xdr:rowOff>0</xdr:rowOff>
    </xdr:from>
    <xdr:to>
      <xdr:col>21</xdr:col>
      <xdr:colOff>523875</xdr:colOff>
      <xdr:row>920</xdr:row>
      <xdr:rowOff>19050</xdr:rowOff>
    </xdr:to>
    <xdr:pic>
      <xdr:nvPicPr>
        <xdr:cNvPr id="684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69964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921</xdr:row>
      <xdr:rowOff>0</xdr:rowOff>
    </xdr:from>
    <xdr:to>
      <xdr:col>21</xdr:col>
      <xdr:colOff>523875</xdr:colOff>
      <xdr:row>921</xdr:row>
      <xdr:rowOff>19050</xdr:rowOff>
    </xdr:to>
    <xdr:pic>
      <xdr:nvPicPr>
        <xdr:cNvPr id="685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135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922</xdr:row>
      <xdr:rowOff>0</xdr:rowOff>
    </xdr:from>
    <xdr:to>
      <xdr:col>21</xdr:col>
      <xdr:colOff>523875</xdr:colOff>
      <xdr:row>922</xdr:row>
      <xdr:rowOff>19050</xdr:rowOff>
    </xdr:to>
    <xdr:pic>
      <xdr:nvPicPr>
        <xdr:cNvPr id="686" name="Picture 8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307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923</xdr:row>
      <xdr:rowOff>0</xdr:rowOff>
    </xdr:from>
    <xdr:to>
      <xdr:col>21</xdr:col>
      <xdr:colOff>523875</xdr:colOff>
      <xdr:row>923</xdr:row>
      <xdr:rowOff>19050</xdr:rowOff>
    </xdr:to>
    <xdr:pic>
      <xdr:nvPicPr>
        <xdr:cNvPr id="687" name="Picture 8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478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924</xdr:row>
      <xdr:rowOff>0</xdr:rowOff>
    </xdr:from>
    <xdr:to>
      <xdr:col>21</xdr:col>
      <xdr:colOff>523875</xdr:colOff>
      <xdr:row>924</xdr:row>
      <xdr:rowOff>19050</xdr:rowOff>
    </xdr:to>
    <xdr:pic>
      <xdr:nvPicPr>
        <xdr:cNvPr id="688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649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925</xdr:row>
      <xdr:rowOff>0</xdr:rowOff>
    </xdr:from>
    <xdr:to>
      <xdr:col>21</xdr:col>
      <xdr:colOff>523875</xdr:colOff>
      <xdr:row>925</xdr:row>
      <xdr:rowOff>19050</xdr:rowOff>
    </xdr:to>
    <xdr:pic>
      <xdr:nvPicPr>
        <xdr:cNvPr id="689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821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926</xdr:row>
      <xdr:rowOff>0</xdr:rowOff>
    </xdr:from>
    <xdr:to>
      <xdr:col>21</xdr:col>
      <xdr:colOff>523875</xdr:colOff>
      <xdr:row>926</xdr:row>
      <xdr:rowOff>19050</xdr:rowOff>
    </xdr:to>
    <xdr:pic>
      <xdr:nvPicPr>
        <xdr:cNvPr id="690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0992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927</xdr:row>
      <xdr:rowOff>0</xdr:rowOff>
    </xdr:from>
    <xdr:to>
      <xdr:col>21</xdr:col>
      <xdr:colOff>523875</xdr:colOff>
      <xdr:row>927</xdr:row>
      <xdr:rowOff>19050</xdr:rowOff>
    </xdr:to>
    <xdr:pic>
      <xdr:nvPicPr>
        <xdr:cNvPr id="691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164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21</xdr:col>
      <xdr:colOff>523875</xdr:colOff>
      <xdr:row>928</xdr:row>
      <xdr:rowOff>19050</xdr:rowOff>
    </xdr:to>
    <xdr:pic>
      <xdr:nvPicPr>
        <xdr:cNvPr id="692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335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929</xdr:row>
      <xdr:rowOff>0</xdr:rowOff>
    </xdr:from>
    <xdr:to>
      <xdr:col>21</xdr:col>
      <xdr:colOff>523875</xdr:colOff>
      <xdr:row>929</xdr:row>
      <xdr:rowOff>19050</xdr:rowOff>
    </xdr:to>
    <xdr:pic>
      <xdr:nvPicPr>
        <xdr:cNvPr id="693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640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930</xdr:row>
      <xdr:rowOff>0</xdr:rowOff>
    </xdr:from>
    <xdr:to>
      <xdr:col>21</xdr:col>
      <xdr:colOff>523875</xdr:colOff>
      <xdr:row>930</xdr:row>
      <xdr:rowOff>19050</xdr:rowOff>
    </xdr:to>
    <xdr:pic>
      <xdr:nvPicPr>
        <xdr:cNvPr id="694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194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931</xdr:row>
      <xdr:rowOff>0</xdr:rowOff>
    </xdr:from>
    <xdr:to>
      <xdr:col>21</xdr:col>
      <xdr:colOff>523875</xdr:colOff>
      <xdr:row>931</xdr:row>
      <xdr:rowOff>19050</xdr:rowOff>
    </xdr:to>
    <xdr:pic>
      <xdr:nvPicPr>
        <xdr:cNvPr id="695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11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932</xdr:row>
      <xdr:rowOff>0</xdr:rowOff>
    </xdr:from>
    <xdr:to>
      <xdr:col>21</xdr:col>
      <xdr:colOff>523875</xdr:colOff>
      <xdr:row>932</xdr:row>
      <xdr:rowOff>19050</xdr:rowOff>
    </xdr:to>
    <xdr:pic>
      <xdr:nvPicPr>
        <xdr:cNvPr id="696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28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935</xdr:row>
      <xdr:rowOff>0</xdr:rowOff>
    </xdr:from>
    <xdr:to>
      <xdr:col>21</xdr:col>
      <xdr:colOff>523875</xdr:colOff>
      <xdr:row>935</xdr:row>
      <xdr:rowOff>19050</xdr:rowOff>
    </xdr:to>
    <xdr:pic>
      <xdr:nvPicPr>
        <xdr:cNvPr id="697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821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936</xdr:row>
      <xdr:rowOff>0</xdr:rowOff>
    </xdr:from>
    <xdr:to>
      <xdr:col>21</xdr:col>
      <xdr:colOff>523875</xdr:colOff>
      <xdr:row>936</xdr:row>
      <xdr:rowOff>19050</xdr:rowOff>
    </xdr:to>
    <xdr:pic>
      <xdr:nvPicPr>
        <xdr:cNvPr id="698" name="Picture 8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993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937</xdr:row>
      <xdr:rowOff>0</xdr:rowOff>
    </xdr:from>
    <xdr:to>
      <xdr:col>21</xdr:col>
      <xdr:colOff>523875</xdr:colOff>
      <xdr:row>937</xdr:row>
      <xdr:rowOff>19050</xdr:rowOff>
    </xdr:to>
    <xdr:pic>
      <xdr:nvPicPr>
        <xdr:cNvPr id="699" name="Picture 8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164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938</xdr:row>
      <xdr:rowOff>0</xdr:rowOff>
    </xdr:from>
    <xdr:to>
      <xdr:col>21</xdr:col>
      <xdr:colOff>523875</xdr:colOff>
      <xdr:row>938</xdr:row>
      <xdr:rowOff>19050</xdr:rowOff>
    </xdr:to>
    <xdr:pic>
      <xdr:nvPicPr>
        <xdr:cNvPr id="700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335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939</xdr:row>
      <xdr:rowOff>0</xdr:rowOff>
    </xdr:from>
    <xdr:to>
      <xdr:col>21</xdr:col>
      <xdr:colOff>523875</xdr:colOff>
      <xdr:row>939</xdr:row>
      <xdr:rowOff>19050</xdr:rowOff>
    </xdr:to>
    <xdr:pic>
      <xdr:nvPicPr>
        <xdr:cNvPr id="701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507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940</xdr:row>
      <xdr:rowOff>0</xdr:rowOff>
    </xdr:from>
    <xdr:to>
      <xdr:col>21</xdr:col>
      <xdr:colOff>523875</xdr:colOff>
      <xdr:row>940</xdr:row>
      <xdr:rowOff>19050</xdr:rowOff>
    </xdr:to>
    <xdr:pic>
      <xdr:nvPicPr>
        <xdr:cNvPr id="702" name="Picture 8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678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941</xdr:row>
      <xdr:rowOff>0</xdr:rowOff>
    </xdr:from>
    <xdr:to>
      <xdr:col>21</xdr:col>
      <xdr:colOff>523875</xdr:colOff>
      <xdr:row>941</xdr:row>
      <xdr:rowOff>19050</xdr:rowOff>
    </xdr:to>
    <xdr:pic>
      <xdr:nvPicPr>
        <xdr:cNvPr id="703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850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942</xdr:row>
      <xdr:rowOff>0</xdr:rowOff>
    </xdr:from>
    <xdr:to>
      <xdr:col>21</xdr:col>
      <xdr:colOff>523875</xdr:colOff>
      <xdr:row>942</xdr:row>
      <xdr:rowOff>19050</xdr:rowOff>
    </xdr:to>
    <xdr:pic>
      <xdr:nvPicPr>
        <xdr:cNvPr id="704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02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943</xdr:row>
      <xdr:rowOff>0</xdr:rowOff>
    </xdr:from>
    <xdr:to>
      <xdr:col>21</xdr:col>
      <xdr:colOff>523875</xdr:colOff>
      <xdr:row>943</xdr:row>
      <xdr:rowOff>19050</xdr:rowOff>
    </xdr:to>
    <xdr:pic>
      <xdr:nvPicPr>
        <xdr:cNvPr id="705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19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944</xdr:row>
      <xdr:rowOff>0</xdr:rowOff>
    </xdr:from>
    <xdr:to>
      <xdr:col>21</xdr:col>
      <xdr:colOff>523875</xdr:colOff>
      <xdr:row>944</xdr:row>
      <xdr:rowOff>19050</xdr:rowOff>
    </xdr:to>
    <xdr:pic>
      <xdr:nvPicPr>
        <xdr:cNvPr id="706" name="Picture 8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36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945</xdr:row>
      <xdr:rowOff>0</xdr:rowOff>
    </xdr:from>
    <xdr:to>
      <xdr:col>21</xdr:col>
      <xdr:colOff>523875</xdr:colOff>
      <xdr:row>945</xdr:row>
      <xdr:rowOff>19050</xdr:rowOff>
    </xdr:to>
    <xdr:pic>
      <xdr:nvPicPr>
        <xdr:cNvPr id="707" name="Picture 8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53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946</xdr:row>
      <xdr:rowOff>0</xdr:rowOff>
    </xdr:from>
    <xdr:to>
      <xdr:col>21</xdr:col>
      <xdr:colOff>523875</xdr:colOff>
      <xdr:row>946</xdr:row>
      <xdr:rowOff>19050</xdr:rowOff>
    </xdr:to>
    <xdr:pic>
      <xdr:nvPicPr>
        <xdr:cNvPr id="708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70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947</xdr:row>
      <xdr:rowOff>0</xdr:rowOff>
    </xdr:from>
    <xdr:to>
      <xdr:col>21</xdr:col>
      <xdr:colOff>523875</xdr:colOff>
      <xdr:row>947</xdr:row>
      <xdr:rowOff>19050</xdr:rowOff>
    </xdr:to>
    <xdr:pic>
      <xdr:nvPicPr>
        <xdr:cNvPr id="709" name="Picture 8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87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948</xdr:row>
      <xdr:rowOff>0</xdr:rowOff>
    </xdr:from>
    <xdr:to>
      <xdr:col>21</xdr:col>
      <xdr:colOff>523875</xdr:colOff>
      <xdr:row>948</xdr:row>
      <xdr:rowOff>19050</xdr:rowOff>
    </xdr:to>
    <xdr:pic>
      <xdr:nvPicPr>
        <xdr:cNvPr id="710" name="Picture 8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05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21</xdr:col>
      <xdr:colOff>523875</xdr:colOff>
      <xdr:row>949</xdr:row>
      <xdr:rowOff>19050</xdr:rowOff>
    </xdr:to>
    <xdr:pic>
      <xdr:nvPicPr>
        <xdr:cNvPr id="711" name="Picture 8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221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950</xdr:row>
      <xdr:rowOff>0</xdr:rowOff>
    </xdr:from>
    <xdr:to>
      <xdr:col>21</xdr:col>
      <xdr:colOff>523875</xdr:colOff>
      <xdr:row>950</xdr:row>
      <xdr:rowOff>19050</xdr:rowOff>
    </xdr:to>
    <xdr:pic>
      <xdr:nvPicPr>
        <xdr:cNvPr id="712" name="Picture 8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393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951</xdr:row>
      <xdr:rowOff>0</xdr:rowOff>
    </xdr:from>
    <xdr:to>
      <xdr:col>21</xdr:col>
      <xdr:colOff>523875</xdr:colOff>
      <xdr:row>951</xdr:row>
      <xdr:rowOff>19050</xdr:rowOff>
    </xdr:to>
    <xdr:pic>
      <xdr:nvPicPr>
        <xdr:cNvPr id="713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564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952</xdr:row>
      <xdr:rowOff>0</xdr:rowOff>
    </xdr:from>
    <xdr:to>
      <xdr:col>21</xdr:col>
      <xdr:colOff>523875</xdr:colOff>
      <xdr:row>952</xdr:row>
      <xdr:rowOff>19050</xdr:rowOff>
    </xdr:to>
    <xdr:pic>
      <xdr:nvPicPr>
        <xdr:cNvPr id="714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736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953</xdr:row>
      <xdr:rowOff>0</xdr:rowOff>
    </xdr:from>
    <xdr:to>
      <xdr:col>21</xdr:col>
      <xdr:colOff>523875</xdr:colOff>
      <xdr:row>953</xdr:row>
      <xdr:rowOff>19050</xdr:rowOff>
    </xdr:to>
    <xdr:pic>
      <xdr:nvPicPr>
        <xdr:cNvPr id="715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90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954</xdr:row>
      <xdr:rowOff>0</xdr:rowOff>
    </xdr:from>
    <xdr:to>
      <xdr:col>21</xdr:col>
      <xdr:colOff>523875</xdr:colOff>
      <xdr:row>954</xdr:row>
      <xdr:rowOff>19050</xdr:rowOff>
    </xdr:to>
    <xdr:pic>
      <xdr:nvPicPr>
        <xdr:cNvPr id="716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6079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955</xdr:row>
      <xdr:rowOff>0</xdr:rowOff>
    </xdr:from>
    <xdr:to>
      <xdr:col>21</xdr:col>
      <xdr:colOff>523875</xdr:colOff>
      <xdr:row>955</xdr:row>
      <xdr:rowOff>19050</xdr:rowOff>
    </xdr:to>
    <xdr:pic>
      <xdr:nvPicPr>
        <xdr:cNvPr id="717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6250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956</xdr:row>
      <xdr:rowOff>0</xdr:rowOff>
    </xdr:from>
    <xdr:to>
      <xdr:col>21</xdr:col>
      <xdr:colOff>523875</xdr:colOff>
      <xdr:row>956</xdr:row>
      <xdr:rowOff>19050</xdr:rowOff>
    </xdr:to>
    <xdr:pic>
      <xdr:nvPicPr>
        <xdr:cNvPr id="718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655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958</xdr:row>
      <xdr:rowOff>0</xdr:rowOff>
    </xdr:from>
    <xdr:to>
      <xdr:col>21</xdr:col>
      <xdr:colOff>523875</xdr:colOff>
      <xdr:row>958</xdr:row>
      <xdr:rowOff>19050</xdr:rowOff>
    </xdr:to>
    <xdr:pic>
      <xdr:nvPicPr>
        <xdr:cNvPr id="719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03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959</xdr:row>
      <xdr:rowOff>0</xdr:rowOff>
    </xdr:from>
    <xdr:to>
      <xdr:col>21</xdr:col>
      <xdr:colOff>523875</xdr:colOff>
      <xdr:row>959</xdr:row>
      <xdr:rowOff>19050</xdr:rowOff>
    </xdr:to>
    <xdr:pic>
      <xdr:nvPicPr>
        <xdr:cNvPr id="720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336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960</xdr:row>
      <xdr:rowOff>0</xdr:rowOff>
    </xdr:from>
    <xdr:to>
      <xdr:col>21</xdr:col>
      <xdr:colOff>523875</xdr:colOff>
      <xdr:row>960</xdr:row>
      <xdr:rowOff>19050</xdr:rowOff>
    </xdr:to>
    <xdr:pic>
      <xdr:nvPicPr>
        <xdr:cNvPr id="721" name="Picture 8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507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961</xdr:row>
      <xdr:rowOff>0</xdr:rowOff>
    </xdr:from>
    <xdr:to>
      <xdr:col>21</xdr:col>
      <xdr:colOff>523875</xdr:colOff>
      <xdr:row>961</xdr:row>
      <xdr:rowOff>19050</xdr:rowOff>
    </xdr:to>
    <xdr:pic>
      <xdr:nvPicPr>
        <xdr:cNvPr id="722" name="Picture 8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679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962</xdr:row>
      <xdr:rowOff>0</xdr:rowOff>
    </xdr:from>
    <xdr:to>
      <xdr:col>21</xdr:col>
      <xdr:colOff>523875</xdr:colOff>
      <xdr:row>962</xdr:row>
      <xdr:rowOff>19050</xdr:rowOff>
    </xdr:to>
    <xdr:pic>
      <xdr:nvPicPr>
        <xdr:cNvPr id="723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850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963</xdr:row>
      <xdr:rowOff>0</xdr:rowOff>
    </xdr:from>
    <xdr:to>
      <xdr:col>21</xdr:col>
      <xdr:colOff>523875</xdr:colOff>
      <xdr:row>963</xdr:row>
      <xdr:rowOff>19050</xdr:rowOff>
    </xdr:to>
    <xdr:pic>
      <xdr:nvPicPr>
        <xdr:cNvPr id="724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022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964</xdr:row>
      <xdr:rowOff>0</xdr:rowOff>
    </xdr:from>
    <xdr:to>
      <xdr:col>21</xdr:col>
      <xdr:colOff>523875</xdr:colOff>
      <xdr:row>964</xdr:row>
      <xdr:rowOff>19050</xdr:rowOff>
    </xdr:to>
    <xdr:pic>
      <xdr:nvPicPr>
        <xdr:cNvPr id="725" name="Picture 8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193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965</xdr:row>
      <xdr:rowOff>0</xdr:rowOff>
    </xdr:from>
    <xdr:to>
      <xdr:col>21</xdr:col>
      <xdr:colOff>523875</xdr:colOff>
      <xdr:row>965</xdr:row>
      <xdr:rowOff>19050</xdr:rowOff>
    </xdr:to>
    <xdr:pic>
      <xdr:nvPicPr>
        <xdr:cNvPr id="726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365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966</xdr:row>
      <xdr:rowOff>0</xdr:rowOff>
    </xdr:from>
    <xdr:to>
      <xdr:col>21</xdr:col>
      <xdr:colOff>523875</xdr:colOff>
      <xdr:row>966</xdr:row>
      <xdr:rowOff>19050</xdr:rowOff>
    </xdr:to>
    <xdr:pic>
      <xdr:nvPicPr>
        <xdr:cNvPr id="727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536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967</xdr:row>
      <xdr:rowOff>0</xdr:rowOff>
    </xdr:from>
    <xdr:to>
      <xdr:col>21</xdr:col>
      <xdr:colOff>523875</xdr:colOff>
      <xdr:row>967</xdr:row>
      <xdr:rowOff>19050</xdr:rowOff>
    </xdr:to>
    <xdr:pic>
      <xdr:nvPicPr>
        <xdr:cNvPr id="728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708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968</xdr:row>
      <xdr:rowOff>0</xdr:rowOff>
    </xdr:from>
    <xdr:to>
      <xdr:col>21</xdr:col>
      <xdr:colOff>523875</xdr:colOff>
      <xdr:row>968</xdr:row>
      <xdr:rowOff>19050</xdr:rowOff>
    </xdr:to>
    <xdr:pic>
      <xdr:nvPicPr>
        <xdr:cNvPr id="729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879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969</xdr:row>
      <xdr:rowOff>0</xdr:rowOff>
    </xdr:from>
    <xdr:to>
      <xdr:col>21</xdr:col>
      <xdr:colOff>523875</xdr:colOff>
      <xdr:row>969</xdr:row>
      <xdr:rowOff>19050</xdr:rowOff>
    </xdr:to>
    <xdr:pic>
      <xdr:nvPicPr>
        <xdr:cNvPr id="730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050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970</xdr:row>
      <xdr:rowOff>0</xdr:rowOff>
    </xdr:from>
    <xdr:to>
      <xdr:col>21</xdr:col>
      <xdr:colOff>523875</xdr:colOff>
      <xdr:row>970</xdr:row>
      <xdr:rowOff>19050</xdr:rowOff>
    </xdr:to>
    <xdr:pic>
      <xdr:nvPicPr>
        <xdr:cNvPr id="731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222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971</xdr:row>
      <xdr:rowOff>0</xdr:rowOff>
    </xdr:from>
    <xdr:to>
      <xdr:col>21</xdr:col>
      <xdr:colOff>523875</xdr:colOff>
      <xdr:row>971</xdr:row>
      <xdr:rowOff>19050</xdr:rowOff>
    </xdr:to>
    <xdr:pic>
      <xdr:nvPicPr>
        <xdr:cNvPr id="732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393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972</xdr:row>
      <xdr:rowOff>0</xdr:rowOff>
    </xdr:from>
    <xdr:to>
      <xdr:col>21</xdr:col>
      <xdr:colOff>523875</xdr:colOff>
      <xdr:row>972</xdr:row>
      <xdr:rowOff>19050</xdr:rowOff>
    </xdr:to>
    <xdr:pic>
      <xdr:nvPicPr>
        <xdr:cNvPr id="733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56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973</xdr:row>
      <xdr:rowOff>0</xdr:rowOff>
    </xdr:from>
    <xdr:to>
      <xdr:col>21</xdr:col>
      <xdr:colOff>523875</xdr:colOff>
      <xdr:row>973</xdr:row>
      <xdr:rowOff>19050</xdr:rowOff>
    </xdr:to>
    <xdr:pic>
      <xdr:nvPicPr>
        <xdr:cNvPr id="734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73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974</xdr:row>
      <xdr:rowOff>0</xdr:rowOff>
    </xdr:from>
    <xdr:to>
      <xdr:col>21</xdr:col>
      <xdr:colOff>523875</xdr:colOff>
      <xdr:row>974</xdr:row>
      <xdr:rowOff>19050</xdr:rowOff>
    </xdr:to>
    <xdr:pic>
      <xdr:nvPicPr>
        <xdr:cNvPr id="735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90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975</xdr:row>
      <xdr:rowOff>0</xdr:rowOff>
    </xdr:from>
    <xdr:to>
      <xdr:col>21</xdr:col>
      <xdr:colOff>523875</xdr:colOff>
      <xdr:row>975</xdr:row>
      <xdr:rowOff>19050</xdr:rowOff>
    </xdr:to>
    <xdr:pic>
      <xdr:nvPicPr>
        <xdr:cNvPr id="736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07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976</xdr:row>
      <xdr:rowOff>0</xdr:rowOff>
    </xdr:from>
    <xdr:to>
      <xdr:col>21</xdr:col>
      <xdr:colOff>523875</xdr:colOff>
      <xdr:row>976</xdr:row>
      <xdr:rowOff>19050</xdr:rowOff>
    </xdr:to>
    <xdr:pic>
      <xdr:nvPicPr>
        <xdr:cNvPr id="737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25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977</xdr:row>
      <xdr:rowOff>0</xdr:rowOff>
    </xdr:from>
    <xdr:to>
      <xdr:col>21</xdr:col>
      <xdr:colOff>523875</xdr:colOff>
      <xdr:row>977</xdr:row>
      <xdr:rowOff>19050</xdr:rowOff>
    </xdr:to>
    <xdr:pic>
      <xdr:nvPicPr>
        <xdr:cNvPr id="738" name="Picture 9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42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978</xdr:row>
      <xdr:rowOff>0</xdr:rowOff>
    </xdr:from>
    <xdr:to>
      <xdr:col>21</xdr:col>
      <xdr:colOff>523875</xdr:colOff>
      <xdr:row>978</xdr:row>
      <xdr:rowOff>19050</xdr:rowOff>
    </xdr:to>
    <xdr:pic>
      <xdr:nvPicPr>
        <xdr:cNvPr id="739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59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979</xdr:row>
      <xdr:rowOff>0</xdr:rowOff>
    </xdr:from>
    <xdr:to>
      <xdr:col>21</xdr:col>
      <xdr:colOff>523875</xdr:colOff>
      <xdr:row>979</xdr:row>
      <xdr:rowOff>19050</xdr:rowOff>
    </xdr:to>
    <xdr:pic>
      <xdr:nvPicPr>
        <xdr:cNvPr id="740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76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980</xdr:row>
      <xdr:rowOff>0</xdr:rowOff>
    </xdr:from>
    <xdr:to>
      <xdr:col>21</xdr:col>
      <xdr:colOff>523875</xdr:colOff>
      <xdr:row>980</xdr:row>
      <xdr:rowOff>19050</xdr:rowOff>
    </xdr:to>
    <xdr:pic>
      <xdr:nvPicPr>
        <xdr:cNvPr id="741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93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981</xdr:row>
      <xdr:rowOff>0</xdr:rowOff>
    </xdr:from>
    <xdr:to>
      <xdr:col>21</xdr:col>
      <xdr:colOff>523875</xdr:colOff>
      <xdr:row>981</xdr:row>
      <xdr:rowOff>19050</xdr:rowOff>
    </xdr:to>
    <xdr:pic>
      <xdr:nvPicPr>
        <xdr:cNvPr id="742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10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982</xdr:row>
      <xdr:rowOff>0</xdr:rowOff>
    </xdr:from>
    <xdr:to>
      <xdr:col>21</xdr:col>
      <xdr:colOff>523875</xdr:colOff>
      <xdr:row>982</xdr:row>
      <xdr:rowOff>19050</xdr:rowOff>
    </xdr:to>
    <xdr:pic>
      <xdr:nvPicPr>
        <xdr:cNvPr id="743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27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983</xdr:row>
      <xdr:rowOff>0</xdr:rowOff>
    </xdr:from>
    <xdr:to>
      <xdr:col>21</xdr:col>
      <xdr:colOff>523875</xdr:colOff>
      <xdr:row>983</xdr:row>
      <xdr:rowOff>19050</xdr:rowOff>
    </xdr:to>
    <xdr:pic>
      <xdr:nvPicPr>
        <xdr:cNvPr id="744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45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984</xdr:row>
      <xdr:rowOff>0</xdr:rowOff>
    </xdr:from>
    <xdr:to>
      <xdr:col>21</xdr:col>
      <xdr:colOff>523875</xdr:colOff>
      <xdr:row>984</xdr:row>
      <xdr:rowOff>19050</xdr:rowOff>
    </xdr:to>
    <xdr:pic>
      <xdr:nvPicPr>
        <xdr:cNvPr id="745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62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985</xdr:row>
      <xdr:rowOff>0</xdr:rowOff>
    </xdr:from>
    <xdr:to>
      <xdr:col>21</xdr:col>
      <xdr:colOff>523875</xdr:colOff>
      <xdr:row>985</xdr:row>
      <xdr:rowOff>19050</xdr:rowOff>
    </xdr:to>
    <xdr:pic>
      <xdr:nvPicPr>
        <xdr:cNvPr id="746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79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986</xdr:row>
      <xdr:rowOff>0</xdr:rowOff>
    </xdr:from>
    <xdr:to>
      <xdr:col>21</xdr:col>
      <xdr:colOff>523875</xdr:colOff>
      <xdr:row>986</xdr:row>
      <xdr:rowOff>19050</xdr:rowOff>
    </xdr:to>
    <xdr:pic>
      <xdr:nvPicPr>
        <xdr:cNvPr id="747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96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987</xdr:row>
      <xdr:rowOff>0</xdr:rowOff>
    </xdr:from>
    <xdr:to>
      <xdr:col>21</xdr:col>
      <xdr:colOff>523875</xdr:colOff>
      <xdr:row>987</xdr:row>
      <xdr:rowOff>19050</xdr:rowOff>
    </xdr:to>
    <xdr:pic>
      <xdr:nvPicPr>
        <xdr:cNvPr id="748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137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988</xdr:row>
      <xdr:rowOff>0</xdr:rowOff>
    </xdr:from>
    <xdr:to>
      <xdr:col>21</xdr:col>
      <xdr:colOff>523875</xdr:colOff>
      <xdr:row>988</xdr:row>
      <xdr:rowOff>19050</xdr:rowOff>
    </xdr:to>
    <xdr:pic>
      <xdr:nvPicPr>
        <xdr:cNvPr id="749" name="Picture 9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308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991</xdr:row>
      <xdr:rowOff>0</xdr:rowOff>
    </xdr:from>
    <xdr:to>
      <xdr:col>21</xdr:col>
      <xdr:colOff>523875</xdr:colOff>
      <xdr:row>991</xdr:row>
      <xdr:rowOff>19050</xdr:rowOff>
    </xdr:to>
    <xdr:pic>
      <xdr:nvPicPr>
        <xdr:cNvPr id="750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82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992</xdr:row>
      <xdr:rowOff>0</xdr:rowOff>
    </xdr:from>
    <xdr:to>
      <xdr:col>21</xdr:col>
      <xdr:colOff>523875</xdr:colOff>
      <xdr:row>992</xdr:row>
      <xdr:rowOff>19050</xdr:rowOff>
    </xdr:to>
    <xdr:pic>
      <xdr:nvPicPr>
        <xdr:cNvPr id="751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99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993</xdr:row>
      <xdr:rowOff>0</xdr:rowOff>
    </xdr:from>
    <xdr:to>
      <xdr:col>21</xdr:col>
      <xdr:colOff>523875</xdr:colOff>
      <xdr:row>993</xdr:row>
      <xdr:rowOff>19050</xdr:rowOff>
    </xdr:to>
    <xdr:pic>
      <xdr:nvPicPr>
        <xdr:cNvPr id="752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16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994</xdr:row>
      <xdr:rowOff>0</xdr:rowOff>
    </xdr:from>
    <xdr:to>
      <xdr:col>21</xdr:col>
      <xdr:colOff>523875</xdr:colOff>
      <xdr:row>994</xdr:row>
      <xdr:rowOff>19050</xdr:rowOff>
    </xdr:to>
    <xdr:pic>
      <xdr:nvPicPr>
        <xdr:cNvPr id="753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337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995</xdr:row>
      <xdr:rowOff>0</xdr:rowOff>
    </xdr:from>
    <xdr:to>
      <xdr:col>21</xdr:col>
      <xdr:colOff>523875</xdr:colOff>
      <xdr:row>995</xdr:row>
      <xdr:rowOff>19050</xdr:rowOff>
    </xdr:to>
    <xdr:pic>
      <xdr:nvPicPr>
        <xdr:cNvPr id="754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508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996</xdr:row>
      <xdr:rowOff>0</xdr:rowOff>
    </xdr:from>
    <xdr:to>
      <xdr:col>21</xdr:col>
      <xdr:colOff>523875</xdr:colOff>
      <xdr:row>996</xdr:row>
      <xdr:rowOff>19050</xdr:rowOff>
    </xdr:to>
    <xdr:pic>
      <xdr:nvPicPr>
        <xdr:cNvPr id="755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68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996</xdr:row>
      <xdr:rowOff>0</xdr:rowOff>
    </xdr:from>
    <xdr:to>
      <xdr:col>21</xdr:col>
      <xdr:colOff>523875</xdr:colOff>
      <xdr:row>996</xdr:row>
      <xdr:rowOff>19050</xdr:rowOff>
    </xdr:to>
    <xdr:pic>
      <xdr:nvPicPr>
        <xdr:cNvPr id="756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68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997</xdr:row>
      <xdr:rowOff>0</xdr:rowOff>
    </xdr:from>
    <xdr:to>
      <xdr:col>21</xdr:col>
      <xdr:colOff>523875</xdr:colOff>
      <xdr:row>997</xdr:row>
      <xdr:rowOff>19050</xdr:rowOff>
    </xdr:to>
    <xdr:pic>
      <xdr:nvPicPr>
        <xdr:cNvPr id="757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85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998</xdr:row>
      <xdr:rowOff>0</xdr:rowOff>
    </xdr:from>
    <xdr:to>
      <xdr:col>21</xdr:col>
      <xdr:colOff>523875</xdr:colOff>
      <xdr:row>998</xdr:row>
      <xdr:rowOff>19050</xdr:rowOff>
    </xdr:to>
    <xdr:pic>
      <xdr:nvPicPr>
        <xdr:cNvPr id="758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02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999</xdr:row>
      <xdr:rowOff>0</xdr:rowOff>
    </xdr:from>
    <xdr:to>
      <xdr:col>21</xdr:col>
      <xdr:colOff>523875</xdr:colOff>
      <xdr:row>999</xdr:row>
      <xdr:rowOff>19050</xdr:rowOff>
    </xdr:to>
    <xdr:pic>
      <xdr:nvPicPr>
        <xdr:cNvPr id="759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194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1000</xdr:row>
      <xdr:rowOff>0</xdr:rowOff>
    </xdr:from>
    <xdr:to>
      <xdr:col>21</xdr:col>
      <xdr:colOff>523875</xdr:colOff>
      <xdr:row>1000</xdr:row>
      <xdr:rowOff>19050</xdr:rowOff>
    </xdr:to>
    <xdr:pic>
      <xdr:nvPicPr>
        <xdr:cNvPr id="760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365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1001</xdr:row>
      <xdr:rowOff>0</xdr:rowOff>
    </xdr:from>
    <xdr:to>
      <xdr:col>21</xdr:col>
      <xdr:colOff>523875</xdr:colOff>
      <xdr:row>1001</xdr:row>
      <xdr:rowOff>19050</xdr:rowOff>
    </xdr:to>
    <xdr:pic>
      <xdr:nvPicPr>
        <xdr:cNvPr id="761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537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1002</xdr:row>
      <xdr:rowOff>0</xdr:rowOff>
    </xdr:from>
    <xdr:to>
      <xdr:col>21</xdr:col>
      <xdr:colOff>523875</xdr:colOff>
      <xdr:row>1002</xdr:row>
      <xdr:rowOff>19050</xdr:rowOff>
    </xdr:to>
    <xdr:pic>
      <xdr:nvPicPr>
        <xdr:cNvPr id="762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70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1003</xdr:row>
      <xdr:rowOff>0</xdr:rowOff>
    </xdr:from>
    <xdr:to>
      <xdr:col>21</xdr:col>
      <xdr:colOff>523875</xdr:colOff>
      <xdr:row>1003</xdr:row>
      <xdr:rowOff>19050</xdr:rowOff>
    </xdr:to>
    <xdr:pic>
      <xdr:nvPicPr>
        <xdr:cNvPr id="763" name="Picture 9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88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1004</xdr:row>
      <xdr:rowOff>0</xdr:rowOff>
    </xdr:from>
    <xdr:to>
      <xdr:col>21</xdr:col>
      <xdr:colOff>523875</xdr:colOff>
      <xdr:row>1004</xdr:row>
      <xdr:rowOff>19050</xdr:rowOff>
    </xdr:to>
    <xdr:pic>
      <xdr:nvPicPr>
        <xdr:cNvPr id="764" name="Picture 9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05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1005</xdr:row>
      <xdr:rowOff>0</xdr:rowOff>
    </xdr:from>
    <xdr:to>
      <xdr:col>21</xdr:col>
      <xdr:colOff>523875</xdr:colOff>
      <xdr:row>1005</xdr:row>
      <xdr:rowOff>19050</xdr:rowOff>
    </xdr:to>
    <xdr:pic>
      <xdr:nvPicPr>
        <xdr:cNvPr id="765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223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1006</xdr:row>
      <xdr:rowOff>0</xdr:rowOff>
    </xdr:from>
    <xdr:to>
      <xdr:col>21</xdr:col>
      <xdr:colOff>523875</xdr:colOff>
      <xdr:row>1006</xdr:row>
      <xdr:rowOff>19050</xdr:rowOff>
    </xdr:to>
    <xdr:pic>
      <xdr:nvPicPr>
        <xdr:cNvPr id="766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394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1007</xdr:row>
      <xdr:rowOff>0</xdr:rowOff>
    </xdr:from>
    <xdr:to>
      <xdr:col>21</xdr:col>
      <xdr:colOff>523875</xdr:colOff>
      <xdr:row>1007</xdr:row>
      <xdr:rowOff>19050</xdr:rowOff>
    </xdr:to>
    <xdr:pic>
      <xdr:nvPicPr>
        <xdr:cNvPr id="767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566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1008</xdr:row>
      <xdr:rowOff>0</xdr:rowOff>
    </xdr:from>
    <xdr:to>
      <xdr:col>21</xdr:col>
      <xdr:colOff>523875</xdr:colOff>
      <xdr:row>1008</xdr:row>
      <xdr:rowOff>19050</xdr:rowOff>
    </xdr:to>
    <xdr:pic>
      <xdr:nvPicPr>
        <xdr:cNvPr id="768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737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1009</xdr:row>
      <xdr:rowOff>0</xdr:rowOff>
    </xdr:from>
    <xdr:to>
      <xdr:col>21</xdr:col>
      <xdr:colOff>523875</xdr:colOff>
      <xdr:row>1009</xdr:row>
      <xdr:rowOff>19050</xdr:rowOff>
    </xdr:to>
    <xdr:pic>
      <xdr:nvPicPr>
        <xdr:cNvPr id="769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90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935</xdr:row>
      <xdr:rowOff>0</xdr:rowOff>
    </xdr:from>
    <xdr:to>
      <xdr:col>21</xdr:col>
      <xdr:colOff>523875</xdr:colOff>
      <xdr:row>935</xdr:row>
      <xdr:rowOff>19050</xdr:rowOff>
    </xdr:to>
    <xdr:pic>
      <xdr:nvPicPr>
        <xdr:cNvPr id="770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821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936</xdr:row>
      <xdr:rowOff>0</xdr:rowOff>
    </xdr:from>
    <xdr:to>
      <xdr:col>21</xdr:col>
      <xdr:colOff>523875</xdr:colOff>
      <xdr:row>936</xdr:row>
      <xdr:rowOff>19050</xdr:rowOff>
    </xdr:to>
    <xdr:pic>
      <xdr:nvPicPr>
        <xdr:cNvPr id="771" name="Picture 8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2993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937</xdr:row>
      <xdr:rowOff>0</xdr:rowOff>
    </xdr:from>
    <xdr:to>
      <xdr:col>21</xdr:col>
      <xdr:colOff>523875</xdr:colOff>
      <xdr:row>937</xdr:row>
      <xdr:rowOff>19050</xdr:rowOff>
    </xdr:to>
    <xdr:pic>
      <xdr:nvPicPr>
        <xdr:cNvPr id="772" name="Picture 8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164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938</xdr:row>
      <xdr:rowOff>0</xdr:rowOff>
    </xdr:from>
    <xdr:to>
      <xdr:col>21</xdr:col>
      <xdr:colOff>523875</xdr:colOff>
      <xdr:row>938</xdr:row>
      <xdr:rowOff>19050</xdr:rowOff>
    </xdr:to>
    <xdr:pic>
      <xdr:nvPicPr>
        <xdr:cNvPr id="773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335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939</xdr:row>
      <xdr:rowOff>0</xdr:rowOff>
    </xdr:from>
    <xdr:to>
      <xdr:col>21</xdr:col>
      <xdr:colOff>523875</xdr:colOff>
      <xdr:row>939</xdr:row>
      <xdr:rowOff>19050</xdr:rowOff>
    </xdr:to>
    <xdr:pic>
      <xdr:nvPicPr>
        <xdr:cNvPr id="774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507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940</xdr:row>
      <xdr:rowOff>0</xdr:rowOff>
    </xdr:from>
    <xdr:to>
      <xdr:col>21</xdr:col>
      <xdr:colOff>523875</xdr:colOff>
      <xdr:row>940</xdr:row>
      <xdr:rowOff>19050</xdr:rowOff>
    </xdr:to>
    <xdr:pic>
      <xdr:nvPicPr>
        <xdr:cNvPr id="775" name="Picture 8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678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941</xdr:row>
      <xdr:rowOff>0</xdr:rowOff>
    </xdr:from>
    <xdr:to>
      <xdr:col>21</xdr:col>
      <xdr:colOff>523875</xdr:colOff>
      <xdr:row>941</xdr:row>
      <xdr:rowOff>19050</xdr:rowOff>
    </xdr:to>
    <xdr:pic>
      <xdr:nvPicPr>
        <xdr:cNvPr id="776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3850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942</xdr:row>
      <xdr:rowOff>0</xdr:rowOff>
    </xdr:from>
    <xdr:to>
      <xdr:col>21</xdr:col>
      <xdr:colOff>523875</xdr:colOff>
      <xdr:row>942</xdr:row>
      <xdr:rowOff>19050</xdr:rowOff>
    </xdr:to>
    <xdr:pic>
      <xdr:nvPicPr>
        <xdr:cNvPr id="777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021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943</xdr:row>
      <xdr:rowOff>0</xdr:rowOff>
    </xdr:from>
    <xdr:to>
      <xdr:col>21</xdr:col>
      <xdr:colOff>523875</xdr:colOff>
      <xdr:row>943</xdr:row>
      <xdr:rowOff>19050</xdr:rowOff>
    </xdr:to>
    <xdr:pic>
      <xdr:nvPicPr>
        <xdr:cNvPr id="778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193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944</xdr:row>
      <xdr:rowOff>0</xdr:rowOff>
    </xdr:from>
    <xdr:to>
      <xdr:col>21</xdr:col>
      <xdr:colOff>523875</xdr:colOff>
      <xdr:row>944</xdr:row>
      <xdr:rowOff>19050</xdr:rowOff>
    </xdr:to>
    <xdr:pic>
      <xdr:nvPicPr>
        <xdr:cNvPr id="779" name="Picture 8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364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945</xdr:row>
      <xdr:rowOff>0</xdr:rowOff>
    </xdr:from>
    <xdr:to>
      <xdr:col>21</xdr:col>
      <xdr:colOff>523875</xdr:colOff>
      <xdr:row>945</xdr:row>
      <xdr:rowOff>19050</xdr:rowOff>
    </xdr:to>
    <xdr:pic>
      <xdr:nvPicPr>
        <xdr:cNvPr id="780" name="Picture 8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536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946</xdr:row>
      <xdr:rowOff>0</xdr:rowOff>
    </xdr:from>
    <xdr:to>
      <xdr:col>21</xdr:col>
      <xdr:colOff>523875</xdr:colOff>
      <xdr:row>946</xdr:row>
      <xdr:rowOff>19050</xdr:rowOff>
    </xdr:to>
    <xdr:pic>
      <xdr:nvPicPr>
        <xdr:cNvPr id="781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707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947</xdr:row>
      <xdr:rowOff>0</xdr:rowOff>
    </xdr:from>
    <xdr:to>
      <xdr:col>21</xdr:col>
      <xdr:colOff>523875</xdr:colOff>
      <xdr:row>947</xdr:row>
      <xdr:rowOff>19050</xdr:rowOff>
    </xdr:to>
    <xdr:pic>
      <xdr:nvPicPr>
        <xdr:cNvPr id="782" name="Picture 8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4879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948</xdr:row>
      <xdr:rowOff>0</xdr:rowOff>
    </xdr:from>
    <xdr:to>
      <xdr:col>21</xdr:col>
      <xdr:colOff>523875</xdr:colOff>
      <xdr:row>948</xdr:row>
      <xdr:rowOff>19050</xdr:rowOff>
    </xdr:to>
    <xdr:pic>
      <xdr:nvPicPr>
        <xdr:cNvPr id="783" name="Picture 8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050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21</xdr:col>
      <xdr:colOff>523875</xdr:colOff>
      <xdr:row>949</xdr:row>
      <xdr:rowOff>19050</xdr:rowOff>
    </xdr:to>
    <xdr:pic>
      <xdr:nvPicPr>
        <xdr:cNvPr id="784" name="Picture 8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221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950</xdr:row>
      <xdr:rowOff>0</xdr:rowOff>
    </xdr:from>
    <xdr:to>
      <xdr:col>21</xdr:col>
      <xdr:colOff>523875</xdr:colOff>
      <xdr:row>950</xdr:row>
      <xdr:rowOff>19050</xdr:rowOff>
    </xdr:to>
    <xdr:pic>
      <xdr:nvPicPr>
        <xdr:cNvPr id="785" name="Picture 8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393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951</xdr:row>
      <xdr:rowOff>0</xdr:rowOff>
    </xdr:from>
    <xdr:to>
      <xdr:col>21</xdr:col>
      <xdr:colOff>523875</xdr:colOff>
      <xdr:row>951</xdr:row>
      <xdr:rowOff>19050</xdr:rowOff>
    </xdr:to>
    <xdr:pic>
      <xdr:nvPicPr>
        <xdr:cNvPr id="786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564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952</xdr:row>
      <xdr:rowOff>0</xdr:rowOff>
    </xdr:from>
    <xdr:to>
      <xdr:col>21</xdr:col>
      <xdr:colOff>523875</xdr:colOff>
      <xdr:row>952</xdr:row>
      <xdr:rowOff>19050</xdr:rowOff>
    </xdr:to>
    <xdr:pic>
      <xdr:nvPicPr>
        <xdr:cNvPr id="787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736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953</xdr:row>
      <xdr:rowOff>0</xdr:rowOff>
    </xdr:from>
    <xdr:to>
      <xdr:col>21</xdr:col>
      <xdr:colOff>523875</xdr:colOff>
      <xdr:row>953</xdr:row>
      <xdr:rowOff>19050</xdr:rowOff>
    </xdr:to>
    <xdr:pic>
      <xdr:nvPicPr>
        <xdr:cNvPr id="788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5907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954</xdr:row>
      <xdr:rowOff>0</xdr:rowOff>
    </xdr:from>
    <xdr:to>
      <xdr:col>21</xdr:col>
      <xdr:colOff>523875</xdr:colOff>
      <xdr:row>954</xdr:row>
      <xdr:rowOff>19050</xdr:rowOff>
    </xdr:to>
    <xdr:pic>
      <xdr:nvPicPr>
        <xdr:cNvPr id="789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6079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955</xdr:row>
      <xdr:rowOff>0</xdr:rowOff>
    </xdr:from>
    <xdr:to>
      <xdr:col>21</xdr:col>
      <xdr:colOff>523875</xdr:colOff>
      <xdr:row>955</xdr:row>
      <xdr:rowOff>19050</xdr:rowOff>
    </xdr:to>
    <xdr:pic>
      <xdr:nvPicPr>
        <xdr:cNvPr id="790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6250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956</xdr:row>
      <xdr:rowOff>0</xdr:rowOff>
    </xdr:from>
    <xdr:to>
      <xdr:col>21</xdr:col>
      <xdr:colOff>523875</xdr:colOff>
      <xdr:row>956</xdr:row>
      <xdr:rowOff>19050</xdr:rowOff>
    </xdr:to>
    <xdr:pic>
      <xdr:nvPicPr>
        <xdr:cNvPr id="791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6555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958</xdr:row>
      <xdr:rowOff>0</xdr:rowOff>
    </xdr:from>
    <xdr:to>
      <xdr:col>21</xdr:col>
      <xdr:colOff>523875</xdr:colOff>
      <xdr:row>958</xdr:row>
      <xdr:rowOff>19050</xdr:rowOff>
    </xdr:to>
    <xdr:pic>
      <xdr:nvPicPr>
        <xdr:cNvPr id="792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03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959</xdr:row>
      <xdr:rowOff>0</xdr:rowOff>
    </xdr:from>
    <xdr:to>
      <xdr:col>21</xdr:col>
      <xdr:colOff>523875</xdr:colOff>
      <xdr:row>959</xdr:row>
      <xdr:rowOff>19050</xdr:rowOff>
    </xdr:to>
    <xdr:pic>
      <xdr:nvPicPr>
        <xdr:cNvPr id="793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336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960</xdr:row>
      <xdr:rowOff>0</xdr:rowOff>
    </xdr:from>
    <xdr:to>
      <xdr:col>21</xdr:col>
      <xdr:colOff>523875</xdr:colOff>
      <xdr:row>960</xdr:row>
      <xdr:rowOff>19050</xdr:rowOff>
    </xdr:to>
    <xdr:pic>
      <xdr:nvPicPr>
        <xdr:cNvPr id="794" name="Picture 8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507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961</xdr:row>
      <xdr:rowOff>0</xdr:rowOff>
    </xdr:from>
    <xdr:to>
      <xdr:col>21</xdr:col>
      <xdr:colOff>523875</xdr:colOff>
      <xdr:row>961</xdr:row>
      <xdr:rowOff>19050</xdr:rowOff>
    </xdr:to>
    <xdr:pic>
      <xdr:nvPicPr>
        <xdr:cNvPr id="795" name="Picture 8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679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962</xdr:row>
      <xdr:rowOff>0</xdr:rowOff>
    </xdr:from>
    <xdr:to>
      <xdr:col>21</xdr:col>
      <xdr:colOff>523875</xdr:colOff>
      <xdr:row>962</xdr:row>
      <xdr:rowOff>19050</xdr:rowOff>
    </xdr:to>
    <xdr:pic>
      <xdr:nvPicPr>
        <xdr:cNvPr id="796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7850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963</xdr:row>
      <xdr:rowOff>0</xdr:rowOff>
    </xdr:from>
    <xdr:to>
      <xdr:col>21</xdr:col>
      <xdr:colOff>523875</xdr:colOff>
      <xdr:row>963</xdr:row>
      <xdr:rowOff>19050</xdr:rowOff>
    </xdr:to>
    <xdr:pic>
      <xdr:nvPicPr>
        <xdr:cNvPr id="797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022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964</xdr:row>
      <xdr:rowOff>0</xdr:rowOff>
    </xdr:from>
    <xdr:to>
      <xdr:col>21</xdr:col>
      <xdr:colOff>523875</xdr:colOff>
      <xdr:row>964</xdr:row>
      <xdr:rowOff>19050</xdr:rowOff>
    </xdr:to>
    <xdr:pic>
      <xdr:nvPicPr>
        <xdr:cNvPr id="798" name="Picture 8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193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965</xdr:row>
      <xdr:rowOff>0</xdr:rowOff>
    </xdr:from>
    <xdr:to>
      <xdr:col>21</xdr:col>
      <xdr:colOff>523875</xdr:colOff>
      <xdr:row>965</xdr:row>
      <xdr:rowOff>19050</xdr:rowOff>
    </xdr:to>
    <xdr:pic>
      <xdr:nvPicPr>
        <xdr:cNvPr id="799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365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966</xdr:row>
      <xdr:rowOff>0</xdr:rowOff>
    </xdr:from>
    <xdr:to>
      <xdr:col>21</xdr:col>
      <xdr:colOff>523875</xdr:colOff>
      <xdr:row>966</xdr:row>
      <xdr:rowOff>19050</xdr:rowOff>
    </xdr:to>
    <xdr:pic>
      <xdr:nvPicPr>
        <xdr:cNvPr id="800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536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967</xdr:row>
      <xdr:rowOff>0</xdr:rowOff>
    </xdr:from>
    <xdr:to>
      <xdr:col>21</xdr:col>
      <xdr:colOff>523875</xdr:colOff>
      <xdr:row>967</xdr:row>
      <xdr:rowOff>19050</xdr:rowOff>
    </xdr:to>
    <xdr:pic>
      <xdr:nvPicPr>
        <xdr:cNvPr id="801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708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968</xdr:row>
      <xdr:rowOff>0</xdr:rowOff>
    </xdr:from>
    <xdr:to>
      <xdr:col>21</xdr:col>
      <xdr:colOff>523875</xdr:colOff>
      <xdr:row>968</xdr:row>
      <xdr:rowOff>19050</xdr:rowOff>
    </xdr:to>
    <xdr:pic>
      <xdr:nvPicPr>
        <xdr:cNvPr id="802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8879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969</xdr:row>
      <xdr:rowOff>0</xdr:rowOff>
    </xdr:from>
    <xdr:to>
      <xdr:col>21</xdr:col>
      <xdr:colOff>523875</xdr:colOff>
      <xdr:row>969</xdr:row>
      <xdr:rowOff>19050</xdr:rowOff>
    </xdr:to>
    <xdr:pic>
      <xdr:nvPicPr>
        <xdr:cNvPr id="803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050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970</xdr:row>
      <xdr:rowOff>0</xdr:rowOff>
    </xdr:from>
    <xdr:to>
      <xdr:col>21</xdr:col>
      <xdr:colOff>523875</xdr:colOff>
      <xdr:row>970</xdr:row>
      <xdr:rowOff>19050</xdr:rowOff>
    </xdr:to>
    <xdr:pic>
      <xdr:nvPicPr>
        <xdr:cNvPr id="804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222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971</xdr:row>
      <xdr:rowOff>0</xdr:rowOff>
    </xdr:from>
    <xdr:to>
      <xdr:col>21</xdr:col>
      <xdr:colOff>523875</xdr:colOff>
      <xdr:row>971</xdr:row>
      <xdr:rowOff>19050</xdr:rowOff>
    </xdr:to>
    <xdr:pic>
      <xdr:nvPicPr>
        <xdr:cNvPr id="805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393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972</xdr:row>
      <xdr:rowOff>0</xdr:rowOff>
    </xdr:from>
    <xdr:to>
      <xdr:col>21</xdr:col>
      <xdr:colOff>523875</xdr:colOff>
      <xdr:row>972</xdr:row>
      <xdr:rowOff>19050</xdr:rowOff>
    </xdr:to>
    <xdr:pic>
      <xdr:nvPicPr>
        <xdr:cNvPr id="806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565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973</xdr:row>
      <xdr:rowOff>0</xdr:rowOff>
    </xdr:from>
    <xdr:to>
      <xdr:col>21</xdr:col>
      <xdr:colOff>523875</xdr:colOff>
      <xdr:row>973</xdr:row>
      <xdr:rowOff>19050</xdr:rowOff>
    </xdr:to>
    <xdr:pic>
      <xdr:nvPicPr>
        <xdr:cNvPr id="807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736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974</xdr:row>
      <xdr:rowOff>0</xdr:rowOff>
    </xdr:from>
    <xdr:to>
      <xdr:col>21</xdr:col>
      <xdr:colOff>523875</xdr:colOff>
      <xdr:row>974</xdr:row>
      <xdr:rowOff>19050</xdr:rowOff>
    </xdr:to>
    <xdr:pic>
      <xdr:nvPicPr>
        <xdr:cNvPr id="808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79908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975</xdr:row>
      <xdr:rowOff>0</xdr:rowOff>
    </xdr:from>
    <xdr:to>
      <xdr:col>21</xdr:col>
      <xdr:colOff>523875</xdr:colOff>
      <xdr:row>975</xdr:row>
      <xdr:rowOff>19050</xdr:rowOff>
    </xdr:to>
    <xdr:pic>
      <xdr:nvPicPr>
        <xdr:cNvPr id="809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079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976</xdr:row>
      <xdr:rowOff>0</xdr:rowOff>
    </xdr:from>
    <xdr:to>
      <xdr:col>21</xdr:col>
      <xdr:colOff>523875</xdr:colOff>
      <xdr:row>976</xdr:row>
      <xdr:rowOff>19050</xdr:rowOff>
    </xdr:to>
    <xdr:pic>
      <xdr:nvPicPr>
        <xdr:cNvPr id="810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251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977</xdr:row>
      <xdr:rowOff>0</xdr:rowOff>
    </xdr:from>
    <xdr:to>
      <xdr:col>21</xdr:col>
      <xdr:colOff>523875</xdr:colOff>
      <xdr:row>977</xdr:row>
      <xdr:rowOff>19050</xdr:rowOff>
    </xdr:to>
    <xdr:pic>
      <xdr:nvPicPr>
        <xdr:cNvPr id="811" name="Picture 9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422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978</xdr:row>
      <xdr:rowOff>0</xdr:rowOff>
    </xdr:from>
    <xdr:to>
      <xdr:col>21</xdr:col>
      <xdr:colOff>523875</xdr:colOff>
      <xdr:row>978</xdr:row>
      <xdr:rowOff>19050</xdr:rowOff>
    </xdr:to>
    <xdr:pic>
      <xdr:nvPicPr>
        <xdr:cNvPr id="812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594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979</xdr:row>
      <xdr:rowOff>0</xdr:rowOff>
    </xdr:from>
    <xdr:to>
      <xdr:col>21</xdr:col>
      <xdr:colOff>523875</xdr:colOff>
      <xdr:row>979</xdr:row>
      <xdr:rowOff>19050</xdr:rowOff>
    </xdr:to>
    <xdr:pic>
      <xdr:nvPicPr>
        <xdr:cNvPr id="813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765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980</xdr:row>
      <xdr:rowOff>0</xdr:rowOff>
    </xdr:from>
    <xdr:to>
      <xdr:col>21</xdr:col>
      <xdr:colOff>523875</xdr:colOff>
      <xdr:row>980</xdr:row>
      <xdr:rowOff>19050</xdr:rowOff>
    </xdr:to>
    <xdr:pic>
      <xdr:nvPicPr>
        <xdr:cNvPr id="814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0936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981</xdr:row>
      <xdr:rowOff>0</xdr:rowOff>
    </xdr:from>
    <xdr:to>
      <xdr:col>21</xdr:col>
      <xdr:colOff>523875</xdr:colOff>
      <xdr:row>981</xdr:row>
      <xdr:rowOff>19050</xdr:rowOff>
    </xdr:to>
    <xdr:pic>
      <xdr:nvPicPr>
        <xdr:cNvPr id="815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108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982</xdr:row>
      <xdr:rowOff>0</xdr:rowOff>
    </xdr:from>
    <xdr:to>
      <xdr:col>21</xdr:col>
      <xdr:colOff>523875</xdr:colOff>
      <xdr:row>982</xdr:row>
      <xdr:rowOff>19050</xdr:rowOff>
    </xdr:to>
    <xdr:pic>
      <xdr:nvPicPr>
        <xdr:cNvPr id="816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279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983</xdr:row>
      <xdr:rowOff>0</xdr:rowOff>
    </xdr:from>
    <xdr:to>
      <xdr:col>21</xdr:col>
      <xdr:colOff>523875</xdr:colOff>
      <xdr:row>983</xdr:row>
      <xdr:rowOff>19050</xdr:rowOff>
    </xdr:to>
    <xdr:pic>
      <xdr:nvPicPr>
        <xdr:cNvPr id="817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451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984</xdr:row>
      <xdr:rowOff>0</xdr:rowOff>
    </xdr:from>
    <xdr:to>
      <xdr:col>21</xdr:col>
      <xdr:colOff>523875</xdr:colOff>
      <xdr:row>984</xdr:row>
      <xdr:rowOff>19050</xdr:rowOff>
    </xdr:to>
    <xdr:pic>
      <xdr:nvPicPr>
        <xdr:cNvPr id="818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622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985</xdr:row>
      <xdr:rowOff>0</xdr:rowOff>
    </xdr:from>
    <xdr:to>
      <xdr:col>21</xdr:col>
      <xdr:colOff>523875</xdr:colOff>
      <xdr:row>985</xdr:row>
      <xdr:rowOff>19050</xdr:rowOff>
    </xdr:to>
    <xdr:pic>
      <xdr:nvPicPr>
        <xdr:cNvPr id="819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794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986</xdr:row>
      <xdr:rowOff>0</xdr:rowOff>
    </xdr:from>
    <xdr:to>
      <xdr:col>21</xdr:col>
      <xdr:colOff>523875</xdr:colOff>
      <xdr:row>986</xdr:row>
      <xdr:rowOff>19050</xdr:rowOff>
    </xdr:to>
    <xdr:pic>
      <xdr:nvPicPr>
        <xdr:cNvPr id="820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196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987</xdr:row>
      <xdr:rowOff>0</xdr:rowOff>
    </xdr:from>
    <xdr:to>
      <xdr:col>21</xdr:col>
      <xdr:colOff>523875</xdr:colOff>
      <xdr:row>987</xdr:row>
      <xdr:rowOff>19050</xdr:rowOff>
    </xdr:to>
    <xdr:pic>
      <xdr:nvPicPr>
        <xdr:cNvPr id="821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137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988</xdr:row>
      <xdr:rowOff>0</xdr:rowOff>
    </xdr:from>
    <xdr:to>
      <xdr:col>21</xdr:col>
      <xdr:colOff>523875</xdr:colOff>
      <xdr:row>988</xdr:row>
      <xdr:rowOff>19050</xdr:rowOff>
    </xdr:to>
    <xdr:pic>
      <xdr:nvPicPr>
        <xdr:cNvPr id="822" name="Picture 9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308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991</xdr:row>
      <xdr:rowOff>0</xdr:rowOff>
    </xdr:from>
    <xdr:to>
      <xdr:col>21</xdr:col>
      <xdr:colOff>523875</xdr:colOff>
      <xdr:row>991</xdr:row>
      <xdr:rowOff>19050</xdr:rowOff>
    </xdr:to>
    <xdr:pic>
      <xdr:nvPicPr>
        <xdr:cNvPr id="823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822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992</xdr:row>
      <xdr:rowOff>0</xdr:rowOff>
    </xdr:from>
    <xdr:to>
      <xdr:col>21</xdr:col>
      <xdr:colOff>523875</xdr:colOff>
      <xdr:row>992</xdr:row>
      <xdr:rowOff>19050</xdr:rowOff>
    </xdr:to>
    <xdr:pic>
      <xdr:nvPicPr>
        <xdr:cNvPr id="824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29943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993</xdr:row>
      <xdr:rowOff>0</xdr:rowOff>
    </xdr:from>
    <xdr:to>
      <xdr:col>21</xdr:col>
      <xdr:colOff>523875</xdr:colOff>
      <xdr:row>993</xdr:row>
      <xdr:rowOff>19050</xdr:rowOff>
    </xdr:to>
    <xdr:pic>
      <xdr:nvPicPr>
        <xdr:cNvPr id="825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165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994</xdr:row>
      <xdr:rowOff>0</xdr:rowOff>
    </xdr:from>
    <xdr:to>
      <xdr:col>21</xdr:col>
      <xdr:colOff>523875</xdr:colOff>
      <xdr:row>994</xdr:row>
      <xdr:rowOff>19050</xdr:rowOff>
    </xdr:to>
    <xdr:pic>
      <xdr:nvPicPr>
        <xdr:cNvPr id="826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337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995</xdr:row>
      <xdr:rowOff>0</xdr:rowOff>
    </xdr:from>
    <xdr:to>
      <xdr:col>21</xdr:col>
      <xdr:colOff>523875</xdr:colOff>
      <xdr:row>995</xdr:row>
      <xdr:rowOff>19050</xdr:rowOff>
    </xdr:to>
    <xdr:pic>
      <xdr:nvPicPr>
        <xdr:cNvPr id="827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508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996</xdr:row>
      <xdr:rowOff>0</xdr:rowOff>
    </xdr:from>
    <xdr:to>
      <xdr:col>21</xdr:col>
      <xdr:colOff>523875</xdr:colOff>
      <xdr:row>996</xdr:row>
      <xdr:rowOff>19050</xdr:rowOff>
    </xdr:to>
    <xdr:pic>
      <xdr:nvPicPr>
        <xdr:cNvPr id="828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680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997</xdr:row>
      <xdr:rowOff>0</xdr:rowOff>
    </xdr:from>
    <xdr:to>
      <xdr:col>21</xdr:col>
      <xdr:colOff>523875</xdr:colOff>
      <xdr:row>997</xdr:row>
      <xdr:rowOff>19050</xdr:rowOff>
    </xdr:to>
    <xdr:pic>
      <xdr:nvPicPr>
        <xdr:cNvPr id="829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3851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998</xdr:row>
      <xdr:rowOff>0</xdr:rowOff>
    </xdr:from>
    <xdr:to>
      <xdr:col>21</xdr:col>
      <xdr:colOff>523875</xdr:colOff>
      <xdr:row>998</xdr:row>
      <xdr:rowOff>19050</xdr:rowOff>
    </xdr:to>
    <xdr:pic>
      <xdr:nvPicPr>
        <xdr:cNvPr id="830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023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999</xdr:row>
      <xdr:rowOff>0</xdr:rowOff>
    </xdr:from>
    <xdr:to>
      <xdr:col>21</xdr:col>
      <xdr:colOff>523875</xdr:colOff>
      <xdr:row>999</xdr:row>
      <xdr:rowOff>19050</xdr:rowOff>
    </xdr:to>
    <xdr:pic>
      <xdr:nvPicPr>
        <xdr:cNvPr id="831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194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1000</xdr:row>
      <xdr:rowOff>0</xdr:rowOff>
    </xdr:from>
    <xdr:to>
      <xdr:col>21</xdr:col>
      <xdr:colOff>523875</xdr:colOff>
      <xdr:row>1000</xdr:row>
      <xdr:rowOff>19050</xdr:rowOff>
    </xdr:to>
    <xdr:pic>
      <xdr:nvPicPr>
        <xdr:cNvPr id="832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365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1001</xdr:row>
      <xdr:rowOff>0</xdr:rowOff>
    </xdr:from>
    <xdr:to>
      <xdr:col>21</xdr:col>
      <xdr:colOff>523875</xdr:colOff>
      <xdr:row>1001</xdr:row>
      <xdr:rowOff>19050</xdr:rowOff>
    </xdr:to>
    <xdr:pic>
      <xdr:nvPicPr>
        <xdr:cNvPr id="833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537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1002</xdr:row>
      <xdr:rowOff>0</xdr:rowOff>
    </xdr:from>
    <xdr:to>
      <xdr:col>21</xdr:col>
      <xdr:colOff>523875</xdr:colOff>
      <xdr:row>1002</xdr:row>
      <xdr:rowOff>19050</xdr:rowOff>
    </xdr:to>
    <xdr:pic>
      <xdr:nvPicPr>
        <xdr:cNvPr id="834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708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1003</xdr:row>
      <xdr:rowOff>0</xdr:rowOff>
    </xdr:from>
    <xdr:to>
      <xdr:col>21</xdr:col>
      <xdr:colOff>523875</xdr:colOff>
      <xdr:row>1003</xdr:row>
      <xdr:rowOff>19050</xdr:rowOff>
    </xdr:to>
    <xdr:pic>
      <xdr:nvPicPr>
        <xdr:cNvPr id="835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4880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1004</xdr:row>
      <xdr:rowOff>0</xdr:rowOff>
    </xdr:from>
    <xdr:to>
      <xdr:col>21</xdr:col>
      <xdr:colOff>523875</xdr:colOff>
      <xdr:row>1004</xdr:row>
      <xdr:rowOff>19050</xdr:rowOff>
    </xdr:to>
    <xdr:pic>
      <xdr:nvPicPr>
        <xdr:cNvPr id="836" name="Picture 9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0517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1005</xdr:row>
      <xdr:rowOff>0</xdr:rowOff>
    </xdr:from>
    <xdr:to>
      <xdr:col>21</xdr:col>
      <xdr:colOff>523875</xdr:colOff>
      <xdr:row>1005</xdr:row>
      <xdr:rowOff>19050</xdr:rowOff>
    </xdr:to>
    <xdr:pic>
      <xdr:nvPicPr>
        <xdr:cNvPr id="837" name="Picture 9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2231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1006</xdr:row>
      <xdr:rowOff>0</xdr:rowOff>
    </xdr:from>
    <xdr:to>
      <xdr:col>21</xdr:col>
      <xdr:colOff>523875</xdr:colOff>
      <xdr:row>1006</xdr:row>
      <xdr:rowOff>19050</xdr:rowOff>
    </xdr:to>
    <xdr:pic>
      <xdr:nvPicPr>
        <xdr:cNvPr id="838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394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1007</xdr:row>
      <xdr:rowOff>0</xdr:rowOff>
    </xdr:from>
    <xdr:to>
      <xdr:col>21</xdr:col>
      <xdr:colOff>523875</xdr:colOff>
      <xdr:row>1007</xdr:row>
      <xdr:rowOff>19050</xdr:rowOff>
    </xdr:to>
    <xdr:pic>
      <xdr:nvPicPr>
        <xdr:cNvPr id="839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5660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1008</xdr:row>
      <xdr:rowOff>0</xdr:rowOff>
    </xdr:from>
    <xdr:to>
      <xdr:col>21</xdr:col>
      <xdr:colOff>523875</xdr:colOff>
      <xdr:row>1008</xdr:row>
      <xdr:rowOff>19050</xdr:rowOff>
    </xdr:to>
    <xdr:pic>
      <xdr:nvPicPr>
        <xdr:cNvPr id="840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7375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1009</xdr:row>
      <xdr:rowOff>0</xdr:rowOff>
    </xdr:from>
    <xdr:to>
      <xdr:col>21</xdr:col>
      <xdr:colOff>523875</xdr:colOff>
      <xdr:row>1009</xdr:row>
      <xdr:rowOff>19050</xdr:rowOff>
    </xdr:to>
    <xdr:pic>
      <xdr:nvPicPr>
        <xdr:cNvPr id="841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59089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1010</xdr:row>
      <xdr:rowOff>0</xdr:rowOff>
    </xdr:from>
    <xdr:to>
      <xdr:col>21</xdr:col>
      <xdr:colOff>523875</xdr:colOff>
      <xdr:row>1010</xdr:row>
      <xdr:rowOff>19050</xdr:rowOff>
    </xdr:to>
    <xdr:pic>
      <xdr:nvPicPr>
        <xdr:cNvPr id="842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60804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1013</xdr:row>
      <xdr:rowOff>0</xdr:rowOff>
    </xdr:from>
    <xdr:to>
      <xdr:col>21</xdr:col>
      <xdr:colOff>523875</xdr:colOff>
      <xdr:row>1013</xdr:row>
      <xdr:rowOff>19050</xdr:rowOff>
    </xdr:to>
    <xdr:pic>
      <xdr:nvPicPr>
        <xdr:cNvPr id="843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65852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1014</xdr:row>
      <xdr:rowOff>0</xdr:rowOff>
    </xdr:from>
    <xdr:to>
      <xdr:col>21</xdr:col>
      <xdr:colOff>523875</xdr:colOff>
      <xdr:row>1014</xdr:row>
      <xdr:rowOff>19050</xdr:rowOff>
    </xdr:to>
    <xdr:pic>
      <xdr:nvPicPr>
        <xdr:cNvPr id="844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67566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1015</xdr:row>
      <xdr:rowOff>0</xdr:rowOff>
    </xdr:from>
    <xdr:to>
      <xdr:col>21</xdr:col>
      <xdr:colOff>523875</xdr:colOff>
      <xdr:row>1015</xdr:row>
      <xdr:rowOff>19050</xdr:rowOff>
    </xdr:to>
    <xdr:pic>
      <xdr:nvPicPr>
        <xdr:cNvPr id="845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6928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1016</xdr:row>
      <xdr:rowOff>0</xdr:rowOff>
    </xdr:from>
    <xdr:to>
      <xdr:col>21</xdr:col>
      <xdr:colOff>523875</xdr:colOff>
      <xdr:row>1016</xdr:row>
      <xdr:rowOff>19050</xdr:rowOff>
    </xdr:to>
    <xdr:pic>
      <xdr:nvPicPr>
        <xdr:cNvPr id="846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7099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1017</xdr:row>
      <xdr:rowOff>0</xdr:rowOff>
    </xdr:from>
    <xdr:to>
      <xdr:col>21</xdr:col>
      <xdr:colOff>523875</xdr:colOff>
      <xdr:row>1017</xdr:row>
      <xdr:rowOff>19050</xdr:rowOff>
    </xdr:to>
    <xdr:pic>
      <xdr:nvPicPr>
        <xdr:cNvPr id="847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7271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1018</xdr:row>
      <xdr:rowOff>0</xdr:rowOff>
    </xdr:from>
    <xdr:to>
      <xdr:col>21</xdr:col>
      <xdr:colOff>523875</xdr:colOff>
      <xdr:row>1018</xdr:row>
      <xdr:rowOff>19050</xdr:rowOff>
    </xdr:to>
    <xdr:pic>
      <xdr:nvPicPr>
        <xdr:cNvPr id="848" name="Picture 9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7442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1019</xdr:row>
      <xdr:rowOff>0</xdr:rowOff>
    </xdr:from>
    <xdr:to>
      <xdr:col>21</xdr:col>
      <xdr:colOff>523875</xdr:colOff>
      <xdr:row>1019</xdr:row>
      <xdr:rowOff>38100</xdr:rowOff>
    </xdr:to>
    <xdr:pic>
      <xdr:nvPicPr>
        <xdr:cNvPr id="849" name="Picture 9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7613925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1022</xdr:row>
      <xdr:rowOff>0</xdr:rowOff>
    </xdr:from>
    <xdr:to>
      <xdr:col>21</xdr:col>
      <xdr:colOff>523875</xdr:colOff>
      <xdr:row>1022</xdr:row>
      <xdr:rowOff>19050</xdr:rowOff>
    </xdr:to>
    <xdr:pic>
      <xdr:nvPicPr>
        <xdr:cNvPr id="850" name="Picture 9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81187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1023</xdr:row>
      <xdr:rowOff>0</xdr:rowOff>
    </xdr:from>
    <xdr:to>
      <xdr:col>21</xdr:col>
      <xdr:colOff>523875</xdr:colOff>
      <xdr:row>1023</xdr:row>
      <xdr:rowOff>19050</xdr:rowOff>
    </xdr:to>
    <xdr:pic>
      <xdr:nvPicPr>
        <xdr:cNvPr id="851" name="Picture 9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82902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1024</xdr:row>
      <xdr:rowOff>0</xdr:rowOff>
    </xdr:from>
    <xdr:to>
      <xdr:col>21</xdr:col>
      <xdr:colOff>523875</xdr:colOff>
      <xdr:row>1024</xdr:row>
      <xdr:rowOff>19050</xdr:rowOff>
    </xdr:to>
    <xdr:pic>
      <xdr:nvPicPr>
        <xdr:cNvPr id="852" name="Picture 9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84616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1025</xdr:row>
      <xdr:rowOff>0</xdr:rowOff>
    </xdr:from>
    <xdr:to>
      <xdr:col>21</xdr:col>
      <xdr:colOff>523875</xdr:colOff>
      <xdr:row>1025</xdr:row>
      <xdr:rowOff>19050</xdr:rowOff>
    </xdr:to>
    <xdr:pic>
      <xdr:nvPicPr>
        <xdr:cNvPr id="853" name="Picture 9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86331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1026</xdr:row>
      <xdr:rowOff>0</xdr:rowOff>
    </xdr:from>
    <xdr:to>
      <xdr:col>21</xdr:col>
      <xdr:colOff>523875</xdr:colOff>
      <xdr:row>1026</xdr:row>
      <xdr:rowOff>19050</xdr:rowOff>
    </xdr:to>
    <xdr:pic>
      <xdr:nvPicPr>
        <xdr:cNvPr id="854" name="Picture 9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8804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1027</xdr:row>
      <xdr:rowOff>0</xdr:rowOff>
    </xdr:from>
    <xdr:to>
      <xdr:col>21</xdr:col>
      <xdr:colOff>523875</xdr:colOff>
      <xdr:row>1027</xdr:row>
      <xdr:rowOff>19050</xdr:rowOff>
    </xdr:to>
    <xdr:pic>
      <xdr:nvPicPr>
        <xdr:cNvPr id="855" name="Picture 9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8976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1028</xdr:row>
      <xdr:rowOff>0</xdr:rowOff>
    </xdr:from>
    <xdr:to>
      <xdr:col>21</xdr:col>
      <xdr:colOff>523875</xdr:colOff>
      <xdr:row>1028</xdr:row>
      <xdr:rowOff>19050</xdr:rowOff>
    </xdr:to>
    <xdr:pic>
      <xdr:nvPicPr>
        <xdr:cNvPr id="856" name="Picture 9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9147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1029</xdr:row>
      <xdr:rowOff>0</xdr:rowOff>
    </xdr:from>
    <xdr:to>
      <xdr:col>21</xdr:col>
      <xdr:colOff>523875</xdr:colOff>
      <xdr:row>1029</xdr:row>
      <xdr:rowOff>19050</xdr:rowOff>
    </xdr:to>
    <xdr:pic>
      <xdr:nvPicPr>
        <xdr:cNvPr id="857" name="Picture 9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9318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1030</xdr:row>
      <xdr:rowOff>0</xdr:rowOff>
    </xdr:from>
    <xdr:to>
      <xdr:col>21</xdr:col>
      <xdr:colOff>523875</xdr:colOff>
      <xdr:row>1030</xdr:row>
      <xdr:rowOff>19050</xdr:rowOff>
    </xdr:to>
    <xdr:pic>
      <xdr:nvPicPr>
        <xdr:cNvPr id="858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9490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1031</xdr:row>
      <xdr:rowOff>0</xdr:rowOff>
    </xdr:from>
    <xdr:to>
      <xdr:col>21</xdr:col>
      <xdr:colOff>523875</xdr:colOff>
      <xdr:row>1031</xdr:row>
      <xdr:rowOff>19050</xdr:rowOff>
    </xdr:to>
    <xdr:pic>
      <xdr:nvPicPr>
        <xdr:cNvPr id="859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9661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1032</xdr:row>
      <xdr:rowOff>0</xdr:rowOff>
    </xdr:from>
    <xdr:to>
      <xdr:col>21</xdr:col>
      <xdr:colOff>523875</xdr:colOff>
      <xdr:row>1032</xdr:row>
      <xdr:rowOff>19050</xdr:rowOff>
    </xdr:to>
    <xdr:pic>
      <xdr:nvPicPr>
        <xdr:cNvPr id="860" name="Picture 9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89833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1062</xdr:row>
      <xdr:rowOff>0</xdr:rowOff>
    </xdr:from>
    <xdr:to>
      <xdr:col>21</xdr:col>
      <xdr:colOff>523875</xdr:colOff>
      <xdr:row>1062</xdr:row>
      <xdr:rowOff>19050</xdr:rowOff>
    </xdr:to>
    <xdr:pic>
      <xdr:nvPicPr>
        <xdr:cNvPr id="861" name="Picture 9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5862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1064</xdr:row>
      <xdr:rowOff>0</xdr:rowOff>
    </xdr:from>
    <xdr:to>
      <xdr:col>21</xdr:col>
      <xdr:colOff>523875</xdr:colOff>
      <xdr:row>1064</xdr:row>
      <xdr:rowOff>19050</xdr:rowOff>
    </xdr:to>
    <xdr:pic>
      <xdr:nvPicPr>
        <xdr:cNvPr id="862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61864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1065</xdr:row>
      <xdr:rowOff>0</xdr:rowOff>
    </xdr:from>
    <xdr:to>
      <xdr:col>21</xdr:col>
      <xdr:colOff>523875</xdr:colOff>
      <xdr:row>1065</xdr:row>
      <xdr:rowOff>19050</xdr:rowOff>
    </xdr:to>
    <xdr:pic>
      <xdr:nvPicPr>
        <xdr:cNvPr id="863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6386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1066</xdr:row>
      <xdr:rowOff>0</xdr:rowOff>
    </xdr:from>
    <xdr:to>
      <xdr:col>21</xdr:col>
      <xdr:colOff>523875</xdr:colOff>
      <xdr:row>1066</xdr:row>
      <xdr:rowOff>19050</xdr:rowOff>
    </xdr:to>
    <xdr:pic>
      <xdr:nvPicPr>
        <xdr:cNvPr id="864" name="Picture 9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6557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1067</xdr:row>
      <xdr:rowOff>0</xdr:rowOff>
    </xdr:from>
    <xdr:to>
      <xdr:col>21</xdr:col>
      <xdr:colOff>523875</xdr:colOff>
      <xdr:row>1067</xdr:row>
      <xdr:rowOff>19050</xdr:rowOff>
    </xdr:to>
    <xdr:pic>
      <xdr:nvPicPr>
        <xdr:cNvPr id="865" name="Picture 9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6729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1068</xdr:row>
      <xdr:rowOff>0</xdr:rowOff>
    </xdr:from>
    <xdr:to>
      <xdr:col>21</xdr:col>
      <xdr:colOff>523875</xdr:colOff>
      <xdr:row>1068</xdr:row>
      <xdr:rowOff>19050</xdr:rowOff>
    </xdr:to>
    <xdr:pic>
      <xdr:nvPicPr>
        <xdr:cNvPr id="866" name="Picture 9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6900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1069</xdr:row>
      <xdr:rowOff>0</xdr:rowOff>
    </xdr:from>
    <xdr:to>
      <xdr:col>21</xdr:col>
      <xdr:colOff>523875</xdr:colOff>
      <xdr:row>1069</xdr:row>
      <xdr:rowOff>19050</xdr:rowOff>
    </xdr:to>
    <xdr:pic>
      <xdr:nvPicPr>
        <xdr:cNvPr id="867" name="Picture 9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72056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1070</xdr:row>
      <xdr:rowOff>0</xdr:rowOff>
    </xdr:from>
    <xdr:to>
      <xdr:col>21</xdr:col>
      <xdr:colOff>523875</xdr:colOff>
      <xdr:row>1070</xdr:row>
      <xdr:rowOff>38100</xdr:rowOff>
    </xdr:to>
    <xdr:pic>
      <xdr:nvPicPr>
        <xdr:cNvPr id="868" name="Picture 9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7377050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1071</xdr:row>
      <xdr:rowOff>0</xdr:rowOff>
    </xdr:from>
    <xdr:to>
      <xdr:col>21</xdr:col>
      <xdr:colOff>523875</xdr:colOff>
      <xdr:row>1071</xdr:row>
      <xdr:rowOff>19050</xdr:rowOff>
    </xdr:to>
    <xdr:pic>
      <xdr:nvPicPr>
        <xdr:cNvPr id="869" name="Picture 9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76723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1072</xdr:row>
      <xdr:rowOff>0</xdr:rowOff>
    </xdr:from>
    <xdr:to>
      <xdr:col>21</xdr:col>
      <xdr:colOff>523875</xdr:colOff>
      <xdr:row>1072</xdr:row>
      <xdr:rowOff>19050</xdr:rowOff>
    </xdr:to>
    <xdr:pic>
      <xdr:nvPicPr>
        <xdr:cNvPr id="870" name="Picture 9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79771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1073</xdr:row>
      <xdr:rowOff>0</xdr:rowOff>
    </xdr:from>
    <xdr:to>
      <xdr:col>21</xdr:col>
      <xdr:colOff>523875</xdr:colOff>
      <xdr:row>1073</xdr:row>
      <xdr:rowOff>19050</xdr:rowOff>
    </xdr:to>
    <xdr:pic>
      <xdr:nvPicPr>
        <xdr:cNvPr id="871" name="Picture 9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81485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1074</xdr:row>
      <xdr:rowOff>0</xdr:rowOff>
    </xdr:from>
    <xdr:to>
      <xdr:col>21</xdr:col>
      <xdr:colOff>523875</xdr:colOff>
      <xdr:row>1074</xdr:row>
      <xdr:rowOff>19050</xdr:rowOff>
    </xdr:to>
    <xdr:pic>
      <xdr:nvPicPr>
        <xdr:cNvPr id="872" name="Picture 9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83200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1075</xdr:row>
      <xdr:rowOff>0</xdr:rowOff>
    </xdr:from>
    <xdr:to>
      <xdr:col>21</xdr:col>
      <xdr:colOff>523875</xdr:colOff>
      <xdr:row>1075</xdr:row>
      <xdr:rowOff>19050</xdr:rowOff>
    </xdr:to>
    <xdr:pic>
      <xdr:nvPicPr>
        <xdr:cNvPr id="873" name="Picture 9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84914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1076</xdr:row>
      <xdr:rowOff>0</xdr:rowOff>
    </xdr:from>
    <xdr:to>
      <xdr:col>21</xdr:col>
      <xdr:colOff>523875</xdr:colOff>
      <xdr:row>1076</xdr:row>
      <xdr:rowOff>19050</xdr:rowOff>
    </xdr:to>
    <xdr:pic>
      <xdr:nvPicPr>
        <xdr:cNvPr id="874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86629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1077</xdr:row>
      <xdr:rowOff>0</xdr:rowOff>
    </xdr:from>
    <xdr:to>
      <xdr:col>21</xdr:col>
      <xdr:colOff>523875</xdr:colOff>
      <xdr:row>1077</xdr:row>
      <xdr:rowOff>19050</xdr:rowOff>
    </xdr:to>
    <xdr:pic>
      <xdr:nvPicPr>
        <xdr:cNvPr id="875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883437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1078</xdr:row>
      <xdr:rowOff>0</xdr:rowOff>
    </xdr:from>
    <xdr:to>
      <xdr:col>21</xdr:col>
      <xdr:colOff>523875</xdr:colOff>
      <xdr:row>1078</xdr:row>
      <xdr:rowOff>19050</xdr:rowOff>
    </xdr:to>
    <xdr:pic>
      <xdr:nvPicPr>
        <xdr:cNvPr id="876" name="Picture 9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9005825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1079</xdr:row>
      <xdr:rowOff>0</xdr:rowOff>
    </xdr:from>
    <xdr:to>
      <xdr:col>21</xdr:col>
      <xdr:colOff>523875</xdr:colOff>
      <xdr:row>1079</xdr:row>
      <xdr:rowOff>19050</xdr:rowOff>
    </xdr:to>
    <xdr:pic>
      <xdr:nvPicPr>
        <xdr:cNvPr id="877" name="Picture 9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92058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1080</xdr:row>
      <xdr:rowOff>0</xdr:rowOff>
    </xdr:from>
    <xdr:to>
      <xdr:col>21</xdr:col>
      <xdr:colOff>523875</xdr:colOff>
      <xdr:row>1080</xdr:row>
      <xdr:rowOff>38100</xdr:rowOff>
    </xdr:to>
    <xdr:pic>
      <xdr:nvPicPr>
        <xdr:cNvPr id="878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9682100"/>
          <a:ext cx="48672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1081</xdr:row>
      <xdr:rowOff>0</xdr:rowOff>
    </xdr:from>
    <xdr:to>
      <xdr:col>21</xdr:col>
      <xdr:colOff>523875</xdr:colOff>
      <xdr:row>1081</xdr:row>
      <xdr:rowOff>19050</xdr:rowOff>
    </xdr:to>
    <xdr:pic>
      <xdr:nvPicPr>
        <xdr:cNvPr id="879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98535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1082</xdr:row>
      <xdr:rowOff>0</xdr:rowOff>
    </xdr:from>
    <xdr:to>
      <xdr:col>21</xdr:col>
      <xdr:colOff>523875</xdr:colOff>
      <xdr:row>1082</xdr:row>
      <xdr:rowOff>19050</xdr:rowOff>
    </xdr:to>
    <xdr:pic>
      <xdr:nvPicPr>
        <xdr:cNvPr id="880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000250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1083</xdr:row>
      <xdr:rowOff>0</xdr:rowOff>
    </xdr:from>
    <xdr:to>
      <xdr:col>21</xdr:col>
      <xdr:colOff>523875</xdr:colOff>
      <xdr:row>1083</xdr:row>
      <xdr:rowOff>19050</xdr:rowOff>
    </xdr:to>
    <xdr:pic>
      <xdr:nvPicPr>
        <xdr:cNvPr id="881" name="Picture 9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001964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1084</xdr:row>
      <xdr:rowOff>0</xdr:rowOff>
    </xdr:from>
    <xdr:to>
      <xdr:col>21</xdr:col>
      <xdr:colOff>523875</xdr:colOff>
      <xdr:row>1084</xdr:row>
      <xdr:rowOff>19050</xdr:rowOff>
    </xdr:to>
    <xdr:pic>
      <xdr:nvPicPr>
        <xdr:cNvPr id="882" name="Picture 9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003679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1085</xdr:row>
      <xdr:rowOff>0</xdr:rowOff>
    </xdr:from>
    <xdr:to>
      <xdr:col>21</xdr:col>
      <xdr:colOff>523875</xdr:colOff>
      <xdr:row>1085</xdr:row>
      <xdr:rowOff>19050</xdr:rowOff>
    </xdr:to>
    <xdr:pic>
      <xdr:nvPicPr>
        <xdr:cNvPr id="883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005393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1086</xdr:row>
      <xdr:rowOff>0</xdr:rowOff>
    </xdr:from>
    <xdr:to>
      <xdr:col>21</xdr:col>
      <xdr:colOff>523875</xdr:colOff>
      <xdr:row>1086</xdr:row>
      <xdr:rowOff>19050</xdr:rowOff>
    </xdr:to>
    <xdr:pic>
      <xdr:nvPicPr>
        <xdr:cNvPr id="884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0071080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1087</xdr:row>
      <xdr:rowOff>0</xdr:rowOff>
    </xdr:from>
    <xdr:to>
      <xdr:col>21</xdr:col>
      <xdr:colOff>523875</xdr:colOff>
      <xdr:row>1087</xdr:row>
      <xdr:rowOff>19050</xdr:rowOff>
    </xdr:to>
    <xdr:pic>
      <xdr:nvPicPr>
        <xdr:cNvPr id="885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00882250"/>
          <a:ext cx="4867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1"/>
  <sheetViews>
    <sheetView tabSelected="1" view="pageBreakPreview" zoomScaleSheetLayoutView="100" zoomScalePageLayoutView="0" workbookViewId="0" topLeftCell="B1">
      <selection activeCell="V10" sqref="V10"/>
    </sheetView>
  </sheetViews>
  <sheetFormatPr defaultColWidth="11.421875" defaultRowHeight="12.75"/>
  <cols>
    <col min="1" max="1" width="6.28125" style="38" hidden="1" customWidth="1"/>
    <col min="2" max="2" width="6.28125" style="38" customWidth="1"/>
    <col min="3" max="3" width="13.28125" style="38" hidden="1" customWidth="1"/>
    <col min="4" max="4" width="13.28125" style="38" customWidth="1"/>
    <col min="5" max="5" width="52.140625" style="38" hidden="1" customWidth="1"/>
    <col min="6" max="6" width="66.140625" style="38" customWidth="1"/>
    <col min="7" max="7" width="13.140625" style="135" hidden="1" customWidth="1"/>
    <col min="8" max="8" width="13.140625" style="135" customWidth="1"/>
    <col min="9" max="9" width="13.28125" style="184" hidden="1" customWidth="1"/>
    <col min="10" max="10" width="13.28125" style="158" customWidth="1"/>
    <col min="11" max="11" width="13.28125" style="38" customWidth="1"/>
    <col min="12" max="12" width="18.140625" style="38" bestFit="1" customWidth="1"/>
    <col min="13" max="13" width="15.28125" style="38" hidden="1" customWidth="1"/>
    <col min="14" max="14" width="0" style="113" hidden="1" customWidth="1"/>
    <col min="15" max="15" width="12.28125" style="38" hidden="1" customWidth="1"/>
    <col min="16" max="16" width="0" style="38" hidden="1" customWidth="1"/>
    <col min="17" max="17" width="19.421875" style="38" customWidth="1"/>
    <col min="18" max="16384" width="11.421875" style="38" customWidth="1"/>
  </cols>
  <sheetData>
    <row r="1" spans="1:14" ht="60" customHeight="1">
      <c r="A1" s="210" t="s">
        <v>2824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  <c r="N1" s="38"/>
    </row>
    <row r="2" spans="1:14" ht="60" customHeight="1" hidden="1">
      <c r="A2" s="213" t="s">
        <v>2824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38"/>
    </row>
    <row r="4" spans="1:14" ht="36" customHeight="1">
      <c r="A4" s="210" t="s">
        <v>2912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  <c r="N4" s="38"/>
    </row>
    <row r="6" spans="1:10" s="41" customFormat="1" ht="25.5" customHeight="1">
      <c r="A6" s="39" t="s">
        <v>0</v>
      </c>
      <c r="B6" s="39" t="s">
        <v>2913</v>
      </c>
      <c r="C6" s="40"/>
      <c r="D6" s="40"/>
      <c r="E6" s="191" t="s">
        <v>2906</v>
      </c>
      <c r="F6" s="40" t="str">
        <f>E6</f>
        <v>5058412D9F</v>
      </c>
      <c r="G6" s="192"/>
      <c r="H6" s="193"/>
      <c r="I6" s="161"/>
      <c r="J6" s="138"/>
    </row>
    <row r="8" spans="1:13" s="46" customFormat="1" ht="36">
      <c r="A8" s="42" t="s">
        <v>1</v>
      </c>
      <c r="B8" s="42" t="s">
        <v>2825</v>
      </c>
      <c r="C8" s="42" t="s">
        <v>2</v>
      </c>
      <c r="D8" s="43" t="s">
        <v>2826</v>
      </c>
      <c r="E8" s="44" t="s">
        <v>3</v>
      </c>
      <c r="F8" s="45" t="s">
        <v>2827</v>
      </c>
      <c r="G8" s="187" t="s">
        <v>2902</v>
      </c>
      <c r="H8" s="187" t="s">
        <v>2907</v>
      </c>
      <c r="I8" s="162" t="s">
        <v>4</v>
      </c>
      <c r="J8" s="190" t="s">
        <v>2828</v>
      </c>
      <c r="K8" s="44" t="s">
        <v>2914</v>
      </c>
      <c r="L8" s="44" t="s">
        <v>2915</v>
      </c>
      <c r="M8" s="45" t="s">
        <v>2829</v>
      </c>
    </row>
    <row r="9" spans="1:13" s="53" customFormat="1" ht="13.5" customHeight="1">
      <c r="A9" s="47"/>
      <c r="B9" s="47"/>
      <c r="C9" s="48" t="s">
        <v>13</v>
      </c>
      <c r="D9" s="48" t="s">
        <v>13</v>
      </c>
      <c r="E9" s="49" t="s">
        <v>2598</v>
      </c>
      <c r="F9" s="49" t="s">
        <v>2148</v>
      </c>
      <c r="G9" s="50"/>
      <c r="H9" s="50"/>
      <c r="I9" s="163"/>
      <c r="J9" s="139"/>
      <c r="K9" s="51"/>
      <c r="L9" s="52"/>
      <c r="M9" s="52"/>
    </row>
    <row r="10" spans="1:13" s="53" customFormat="1" ht="13.5" customHeight="1">
      <c r="A10" s="47"/>
      <c r="B10" s="47"/>
      <c r="C10" s="48" t="s">
        <v>14</v>
      </c>
      <c r="D10" s="48" t="s">
        <v>14</v>
      </c>
      <c r="E10" s="49" t="s">
        <v>2599</v>
      </c>
      <c r="F10" s="49" t="s">
        <v>2149</v>
      </c>
      <c r="G10" s="50"/>
      <c r="H10" s="50"/>
      <c r="I10" s="163"/>
      <c r="J10" s="139"/>
      <c r="K10" s="51"/>
      <c r="L10" s="52"/>
      <c r="M10" s="52"/>
    </row>
    <row r="11" spans="1:13" s="53" customFormat="1" ht="13.5" customHeight="1">
      <c r="A11" s="47"/>
      <c r="B11" s="47"/>
      <c r="C11" s="48" t="s">
        <v>15</v>
      </c>
      <c r="D11" s="48" t="s">
        <v>15</v>
      </c>
      <c r="E11" s="49" t="s">
        <v>2600</v>
      </c>
      <c r="F11" s="49" t="s">
        <v>2150</v>
      </c>
      <c r="G11" s="50"/>
      <c r="H11" s="50"/>
      <c r="I11" s="163"/>
      <c r="J11" s="139"/>
      <c r="K11" s="51"/>
      <c r="L11" s="52"/>
      <c r="M11" s="52"/>
    </row>
    <row r="12" spans="1:15" s="53" customFormat="1" ht="13.5" customHeight="1">
      <c r="A12" s="54">
        <v>1</v>
      </c>
      <c r="B12" s="54">
        <f>A12</f>
        <v>1</v>
      </c>
      <c r="C12" s="55" t="s">
        <v>16</v>
      </c>
      <c r="D12" s="55" t="s">
        <v>16</v>
      </c>
      <c r="E12" s="55" t="s">
        <v>17</v>
      </c>
      <c r="F12" s="55" t="s">
        <v>1615</v>
      </c>
      <c r="G12" s="78" t="s">
        <v>2895</v>
      </c>
      <c r="H12" s="78" t="s">
        <v>2895</v>
      </c>
      <c r="I12" s="164">
        <v>450</v>
      </c>
      <c r="J12" s="72">
        <f>I12</f>
        <v>450</v>
      </c>
      <c r="K12" s="115"/>
      <c r="L12" s="56">
        <f>ROUND(I12*K12,2)</f>
        <v>0</v>
      </c>
      <c r="M12" s="56" t="e">
        <f>ROUND(J12*#REF!,2)</f>
        <v>#REF!</v>
      </c>
      <c r="O12" s="53" t="str">
        <f>IF(K12&gt;0,COUNTIF($K$9:K12,"&gt;0")," ")</f>
        <v> </v>
      </c>
    </row>
    <row r="13" spans="1:15" s="53" customFormat="1" ht="13.5" customHeight="1">
      <c r="A13" s="54">
        <v>2</v>
      </c>
      <c r="B13" s="54">
        <f aca="true" t="shared" si="0" ref="B13:B76">A13</f>
        <v>2</v>
      </c>
      <c r="C13" s="55" t="s">
        <v>18</v>
      </c>
      <c r="D13" s="55" t="s">
        <v>18</v>
      </c>
      <c r="E13" s="55" t="s">
        <v>19</v>
      </c>
      <c r="F13" s="55" t="s">
        <v>1616</v>
      </c>
      <c r="G13" s="78" t="s">
        <v>2895</v>
      </c>
      <c r="H13" s="78" t="s">
        <v>2895</v>
      </c>
      <c r="I13" s="164">
        <v>1800</v>
      </c>
      <c r="J13" s="72">
        <f>I13</f>
        <v>1800</v>
      </c>
      <c r="K13" s="115"/>
      <c r="L13" s="56">
        <f>ROUND(I13*K13,2)</f>
        <v>0</v>
      </c>
      <c r="M13" s="56" t="e">
        <f>ROUND(J13*#REF!,2)</f>
        <v>#REF!</v>
      </c>
      <c r="O13" s="53" t="str">
        <f>IF(K13&gt;0,COUNTIF($K$9:K13,"&gt;0")," ")</f>
        <v> </v>
      </c>
    </row>
    <row r="14" spans="1:15" s="53" customFormat="1" ht="13.5" customHeight="1">
      <c r="A14" s="54">
        <v>3</v>
      </c>
      <c r="B14" s="54">
        <f t="shared" si="0"/>
        <v>3</v>
      </c>
      <c r="C14" s="55" t="s">
        <v>20</v>
      </c>
      <c r="D14" s="55" t="s">
        <v>20</v>
      </c>
      <c r="E14" s="55" t="s">
        <v>21</v>
      </c>
      <c r="F14" s="55" t="s">
        <v>1617</v>
      </c>
      <c r="G14" s="78" t="s">
        <v>2895</v>
      </c>
      <c r="H14" s="78" t="s">
        <v>2895</v>
      </c>
      <c r="I14" s="164">
        <v>1800</v>
      </c>
      <c r="J14" s="72">
        <f>I14</f>
        <v>1800</v>
      </c>
      <c r="K14" s="115"/>
      <c r="L14" s="56">
        <f>ROUND(I14*K14,2)</f>
        <v>0</v>
      </c>
      <c r="M14" s="56" t="e">
        <f>ROUND(J14*#REF!,2)</f>
        <v>#REF!</v>
      </c>
      <c r="O14" s="53" t="str">
        <f>IF(K14&gt;0,COUNTIF($K$9:K14,"&gt;0")," ")</f>
        <v> </v>
      </c>
    </row>
    <row r="15" spans="1:15" s="53" customFormat="1" ht="13.5" customHeight="1">
      <c r="A15" s="54">
        <v>4</v>
      </c>
      <c r="B15" s="54">
        <f t="shared" si="0"/>
        <v>4</v>
      </c>
      <c r="C15" s="55" t="s">
        <v>1403</v>
      </c>
      <c r="D15" s="55" t="s">
        <v>1403</v>
      </c>
      <c r="E15" s="55" t="s">
        <v>1404</v>
      </c>
      <c r="F15" s="55" t="s">
        <v>1618</v>
      </c>
      <c r="G15" s="78" t="s">
        <v>2895</v>
      </c>
      <c r="H15" s="78" t="s">
        <v>2895</v>
      </c>
      <c r="I15" s="164">
        <v>450</v>
      </c>
      <c r="J15" s="72">
        <f>I15</f>
        <v>450</v>
      </c>
      <c r="K15" s="115"/>
      <c r="L15" s="56">
        <f>ROUND(I15*K15,2)</f>
        <v>0</v>
      </c>
      <c r="M15" s="56" t="e">
        <f>ROUND(J15*#REF!,2)</f>
        <v>#REF!</v>
      </c>
      <c r="O15" s="53" t="str">
        <f>IF(K15&gt;0,COUNTIF($K$9:K15,"&gt;0")," ")</f>
        <v> </v>
      </c>
    </row>
    <row r="16" spans="1:15" s="53" customFormat="1" ht="13.5" customHeight="1">
      <c r="A16" s="54" t="s">
        <v>2820</v>
      </c>
      <c r="B16" s="54" t="str">
        <f t="shared" si="0"/>
        <v> </v>
      </c>
      <c r="C16" s="48" t="s">
        <v>22</v>
      </c>
      <c r="D16" s="48" t="s">
        <v>22</v>
      </c>
      <c r="E16" s="49" t="s">
        <v>2601</v>
      </c>
      <c r="F16" s="49" t="s">
        <v>2151</v>
      </c>
      <c r="G16" s="50"/>
      <c r="H16" s="50"/>
      <c r="I16" s="163"/>
      <c r="J16" s="72"/>
      <c r="K16" s="57"/>
      <c r="L16" s="57"/>
      <c r="M16" s="57"/>
      <c r="O16" s="53" t="str">
        <f>IF(K16&gt;0,COUNTIF($K$9:K16,"&gt;0")," ")</f>
        <v> </v>
      </c>
    </row>
    <row r="17" spans="1:15" s="53" customFormat="1" ht="13.5" customHeight="1">
      <c r="A17" s="54">
        <v>5</v>
      </c>
      <c r="B17" s="54">
        <f t="shared" si="0"/>
        <v>5</v>
      </c>
      <c r="C17" s="55" t="s">
        <v>23</v>
      </c>
      <c r="D17" s="55" t="s">
        <v>23</v>
      </c>
      <c r="E17" s="55" t="s">
        <v>24</v>
      </c>
      <c r="F17" s="55" t="s">
        <v>1619</v>
      </c>
      <c r="G17" s="78" t="s">
        <v>2895</v>
      </c>
      <c r="H17" s="78" t="s">
        <v>2895</v>
      </c>
      <c r="I17" s="164">
        <v>150</v>
      </c>
      <c r="J17" s="72">
        <f>I17</f>
        <v>150</v>
      </c>
      <c r="K17" s="116"/>
      <c r="L17" s="56">
        <f>ROUND(I17*K17,2)</f>
        <v>0</v>
      </c>
      <c r="M17" s="56" t="e">
        <f>ROUND(J17*#REF!,2)</f>
        <v>#REF!</v>
      </c>
      <c r="O17" s="53" t="str">
        <f>IF(K17&gt;0,COUNTIF($K$9:K17,"&gt;0")," ")</f>
        <v> </v>
      </c>
    </row>
    <row r="18" spans="1:15" s="53" customFormat="1" ht="13.5" customHeight="1">
      <c r="A18" s="54">
        <v>6</v>
      </c>
      <c r="B18" s="54">
        <f t="shared" si="0"/>
        <v>6</v>
      </c>
      <c r="C18" s="55" t="s">
        <v>25</v>
      </c>
      <c r="D18" s="55" t="s">
        <v>25</v>
      </c>
      <c r="E18" s="55" t="s">
        <v>26</v>
      </c>
      <c r="F18" s="55" t="s">
        <v>1620</v>
      </c>
      <c r="G18" s="78" t="s">
        <v>2895</v>
      </c>
      <c r="H18" s="78" t="s">
        <v>2895</v>
      </c>
      <c r="I18" s="164">
        <v>600</v>
      </c>
      <c r="J18" s="72">
        <f>I18</f>
        <v>600</v>
      </c>
      <c r="K18" s="116"/>
      <c r="L18" s="56">
        <f>ROUND(I18*K18,2)</f>
        <v>0</v>
      </c>
      <c r="M18" s="56" t="e">
        <f>ROUND(J18*#REF!,2)</f>
        <v>#REF!</v>
      </c>
      <c r="O18" s="53" t="str">
        <f>IF(K18&gt;0,COUNTIF($K$9:K18,"&gt;0")," ")</f>
        <v> </v>
      </c>
    </row>
    <row r="19" spans="1:15" s="53" customFormat="1" ht="13.5" customHeight="1">
      <c r="A19" s="54">
        <v>7</v>
      </c>
      <c r="B19" s="54">
        <f t="shared" si="0"/>
        <v>7</v>
      </c>
      <c r="C19" s="55" t="s">
        <v>27</v>
      </c>
      <c r="D19" s="55" t="s">
        <v>27</v>
      </c>
      <c r="E19" s="55" t="s">
        <v>28</v>
      </c>
      <c r="F19" s="55" t="s">
        <v>1621</v>
      </c>
      <c r="G19" s="78" t="s">
        <v>2895</v>
      </c>
      <c r="H19" s="78" t="s">
        <v>2895</v>
      </c>
      <c r="I19" s="164">
        <v>600</v>
      </c>
      <c r="J19" s="72">
        <f>I19</f>
        <v>600</v>
      </c>
      <c r="K19" s="116"/>
      <c r="L19" s="56">
        <f>ROUND(I19*K19,2)</f>
        <v>0</v>
      </c>
      <c r="M19" s="56" t="e">
        <f>ROUND(J19*#REF!,2)</f>
        <v>#REF!</v>
      </c>
      <c r="O19" s="53" t="str">
        <f>IF(K19&gt;0,COUNTIF($K$9:K19,"&gt;0")," ")</f>
        <v> </v>
      </c>
    </row>
    <row r="20" spans="1:15" s="53" customFormat="1" ht="13.5" customHeight="1">
      <c r="A20" s="54">
        <v>8</v>
      </c>
      <c r="B20" s="54">
        <f t="shared" si="0"/>
        <v>8</v>
      </c>
      <c r="C20" s="55" t="s">
        <v>29</v>
      </c>
      <c r="D20" s="55" t="s">
        <v>29</v>
      </c>
      <c r="E20" s="55" t="s">
        <v>30</v>
      </c>
      <c r="F20" s="55" t="s">
        <v>1622</v>
      </c>
      <c r="G20" s="78" t="s">
        <v>2895</v>
      </c>
      <c r="H20" s="78" t="s">
        <v>2895</v>
      </c>
      <c r="I20" s="164">
        <v>200</v>
      </c>
      <c r="J20" s="72">
        <f>I20</f>
        <v>200</v>
      </c>
      <c r="K20" s="116"/>
      <c r="L20" s="56">
        <f>ROUND(I20*K20,2)</f>
        <v>0</v>
      </c>
      <c r="M20" s="56" t="e">
        <f>ROUND(J20*#REF!,2)</f>
        <v>#REF!</v>
      </c>
      <c r="O20" s="53" t="str">
        <f>IF(K20&gt;0,COUNTIF($K$9:K20,"&gt;0")," ")</f>
        <v> </v>
      </c>
    </row>
    <row r="21" spans="1:15" ht="13.5" customHeight="1">
      <c r="A21" s="54" t="s">
        <v>2820</v>
      </c>
      <c r="B21" s="54" t="str">
        <f t="shared" si="0"/>
        <v> </v>
      </c>
      <c r="C21" s="58"/>
      <c r="D21" s="58"/>
      <c r="E21" s="59" t="s">
        <v>113</v>
      </c>
      <c r="F21" s="59" t="s">
        <v>2816</v>
      </c>
      <c r="G21" s="60"/>
      <c r="H21" s="60"/>
      <c r="I21" s="165"/>
      <c r="J21" s="140"/>
      <c r="K21" s="61"/>
      <c r="L21" s="62">
        <f>SUM(L12:L20)</f>
        <v>0</v>
      </c>
      <c r="M21" s="62" t="e">
        <f>SUM(M12:M20)</f>
        <v>#REF!</v>
      </c>
      <c r="N21" s="38"/>
      <c r="O21" s="53" t="str">
        <f>IF(K21&gt;0,COUNTIF($K$9:K21,"&gt;0")," ")</f>
        <v> </v>
      </c>
    </row>
    <row r="22" spans="1:15" ht="12.75" customHeight="1">
      <c r="A22" s="54" t="s">
        <v>2820</v>
      </c>
      <c r="B22" s="54" t="str">
        <f t="shared" si="0"/>
        <v> </v>
      </c>
      <c r="C22" s="63"/>
      <c r="D22" s="63"/>
      <c r="E22" s="63"/>
      <c r="F22" s="63"/>
      <c r="G22" s="64"/>
      <c r="H22" s="64"/>
      <c r="I22" s="166"/>
      <c r="J22" s="141"/>
      <c r="K22" s="65"/>
      <c r="L22" s="66"/>
      <c r="M22" s="66"/>
      <c r="N22" s="38"/>
      <c r="O22" s="53" t="str">
        <f>IF(K22&gt;0,COUNTIF($K$9:K22,"&gt;0")," ")</f>
        <v> </v>
      </c>
    </row>
    <row r="23" spans="1:15" s="53" customFormat="1" ht="13.5" customHeight="1">
      <c r="A23" s="54" t="s">
        <v>2820</v>
      </c>
      <c r="B23" s="54" t="str">
        <f t="shared" si="0"/>
        <v> </v>
      </c>
      <c r="C23" s="48" t="s">
        <v>31</v>
      </c>
      <c r="D23" s="48" t="s">
        <v>31</v>
      </c>
      <c r="E23" s="49" t="s">
        <v>2602</v>
      </c>
      <c r="F23" s="49" t="s">
        <v>2152</v>
      </c>
      <c r="G23" s="50"/>
      <c r="H23" s="50"/>
      <c r="I23" s="163"/>
      <c r="J23" s="139"/>
      <c r="K23" s="57"/>
      <c r="L23" s="57"/>
      <c r="M23" s="57"/>
      <c r="O23" s="53" t="str">
        <f>IF(K23&gt;0,COUNTIF($K$9:K23,"&gt;0")," ")</f>
        <v> </v>
      </c>
    </row>
    <row r="24" spans="1:15" s="53" customFormat="1" ht="13.5" customHeight="1">
      <c r="A24" s="54" t="s">
        <v>2820</v>
      </c>
      <c r="B24" s="54" t="str">
        <f t="shared" si="0"/>
        <v> </v>
      </c>
      <c r="C24" s="48" t="s">
        <v>32</v>
      </c>
      <c r="D24" s="48" t="s">
        <v>32</v>
      </c>
      <c r="E24" s="49" t="s">
        <v>2603</v>
      </c>
      <c r="F24" s="49" t="s">
        <v>2153</v>
      </c>
      <c r="G24" s="50"/>
      <c r="H24" s="50"/>
      <c r="I24" s="163"/>
      <c r="J24" s="139"/>
      <c r="K24" s="57"/>
      <c r="L24" s="57"/>
      <c r="M24" s="57"/>
      <c r="O24" s="53" t="str">
        <f>IF(K24&gt;0,COUNTIF($K$9:K24,"&gt;0")," ")</f>
        <v> </v>
      </c>
    </row>
    <row r="25" spans="1:15" s="53" customFormat="1" ht="13.5" customHeight="1">
      <c r="A25" s="54" t="s">
        <v>2820</v>
      </c>
      <c r="B25" s="54" t="str">
        <f t="shared" si="0"/>
        <v> </v>
      </c>
      <c r="C25" s="55" t="s">
        <v>33</v>
      </c>
      <c r="D25" s="55" t="s">
        <v>33</v>
      </c>
      <c r="E25" s="55" t="s">
        <v>36</v>
      </c>
      <c r="F25" s="55" t="s">
        <v>1623</v>
      </c>
      <c r="G25" s="78"/>
      <c r="H25" s="78"/>
      <c r="I25" s="163"/>
      <c r="J25" s="139"/>
      <c r="K25" s="57"/>
      <c r="L25" s="57"/>
      <c r="M25" s="57"/>
      <c r="O25" s="53" t="str">
        <f>IF(K25&gt;0,COUNTIF($K$9:K25,"&gt;0")," ")</f>
        <v> </v>
      </c>
    </row>
    <row r="26" spans="1:15" s="53" customFormat="1" ht="13.5" customHeight="1">
      <c r="A26" s="54">
        <v>9</v>
      </c>
      <c r="B26" s="54">
        <f t="shared" si="0"/>
        <v>9</v>
      </c>
      <c r="C26" s="55" t="s">
        <v>34</v>
      </c>
      <c r="D26" s="55" t="s">
        <v>34</v>
      </c>
      <c r="E26" s="55" t="s">
        <v>37</v>
      </c>
      <c r="F26" s="55" t="s">
        <v>1624</v>
      </c>
      <c r="G26" s="78" t="s">
        <v>2895</v>
      </c>
      <c r="H26" s="78" t="s">
        <v>2895</v>
      </c>
      <c r="I26" s="164">
        <v>60</v>
      </c>
      <c r="J26" s="72">
        <f>I26</f>
        <v>60</v>
      </c>
      <c r="K26" s="115"/>
      <c r="L26" s="56">
        <f>ROUND(I26*K26,2)</f>
        <v>0</v>
      </c>
      <c r="M26" s="56" t="e">
        <f>ROUND(J26*#REF!,2)</f>
        <v>#REF!</v>
      </c>
      <c r="O26" s="53" t="str">
        <f>IF(K26&gt;0,COUNTIF($K$9:K26,"&gt;0")," ")</f>
        <v> </v>
      </c>
    </row>
    <row r="27" spans="1:15" s="53" customFormat="1" ht="13.5" customHeight="1">
      <c r="A27" s="54">
        <v>10</v>
      </c>
      <c r="B27" s="54">
        <f t="shared" si="0"/>
        <v>10</v>
      </c>
      <c r="C27" s="55" t="s">
        <v>35</v>
      </c>
      <c r="D27" s="55" t="s">
        <v>35</v>
      </c>
      <c r="E27" s="55" t="s">
        <v>38</v>
      </c>
      <c r="F27" s="55" t="s">
        <v>1625</v>
      </c>
      <c r="G27" s="78" t="s">
        <v>2895</v>
      </c>
      <c r="H27" s="78" t="s">
        <v>2895</v>
      </c>
      <c r="I27" s="164">
        <v>10</v>
      </c>
      <c r="J27" s="72">
        <f>I27</f>
        <v>10</v>
      </c>
      <c r="K27" s="115"/>
      <c r="L27" s="56">
        <f>ROUND(I27*K27,2)</f>
        <v>0</v>
      </c>
      <c r="M27" s="56" t="e">
        <f>ROUND(J27*#REF!,2)</f>
        <v>#REF!</v>
      </c>
      <c r="O27" s="53" t="str">
        <f>IF(K27&gt;0,COUNTIF($K$9:K27,"&gt;0")," ")</f>
        <v> </v>
      </c>
    </row>
    <row r="28" spans="1:15" s="53" customFormat="1" ht="13.5" customHeight="1">
      <c r="A28" s="54" t="s">
        <v>2820</v>
      </c>
      <c r="B28" s="54" t="str">
        <f t="shared" si="0"/>
        <v> </v>
      </c>
      <c r="C28" s="49" t="s">
        <v>40</v>
      </c>
      <c r="D28" s="49" t="s">
        <v>40</v>
      </c>
      <c r="E28" s="49" t="s">
        <v>2604</v>
      </c>
      <c r="F28" s="49" t="s">
        <v>2154</v>
      </c>
      <c r="G28" s="50"/>
      <c r="H28" s="50"/>
      <c r="I28" s="164"/>
      <c r="J28" s="72"/>
      <c r="K28" s="56"/>
      <c r="L28" s="56"/>
      <c r="M28" s="56"/>
      <c r="O28" s="53" t="str">
        <f>IF(K28&gt;0,COUNTIF($K$9:K28,"&gt;0")," ")</f>
        <v> </v>
      </c>
    </row>
    <row r="29" spans="1:15" s="53" customFormat="1" ht="13.5" customHeight="1">
      <c r="A29" s="54" t="s">
        <v>2820</v>
      </c>
      <c r="B29" s="54" t="str">
        <f t="shared" si="0"/>
        <v> </v>
      </c>
      <c r="C29" s="55" t="s">
        <v>41</v>
      </c>
      <c r="D29" s="55" t="s">
        <v>41</v>
      </c>
      <c r="E29" s="55" t="s">
        <v>42</v>
      </c>
      <c r="F29" s="55" t="s">
        <v>1626</v>
      </c>
      <c r="G29" s="78"/>
      <c r="H29" s="78"/>
      <c r="I29" s="164"/>
      <c r="J29" s="72"/>
      <c r="K29" s="56"/>
      <c r="L29" s="56"/>
      <c r="M29" s="56"/>
      <c r="O29" s="53" t="str">
        <f>IF(K29&gt;0,COUNTIF($K$9:K29,"&gt;0")," ")</f>
        <v> </v>
      </c>
    </row>
    <row r="30" spans="1:15" s="53" customFormat="1" ht="13.5" customHeight="1">
      <c r="A30" s="54">
        <v>11</v>
      </c>
      <c r="B30" s="54">
        <f t="shared" si="0"/>
        <v>11</v>
      </c>
      <c r="C30" s="55" t="s">
        <v>43</v>
      </c>
      <c r="D30" s="55" t="s">
        <v>43</v>
      </c>
      <c r="E30" s="55" t="s">
        <v>44</v>
      </c>
      <c r="F30" s="55" t="s">
        <v>1627</v>
      </c>
      <c r="G30" s="78" t="s">
        <v>2895</v>
      </c>
      <c r="H30" s="78" t="s">
        <v>2895</v>
      </c>
      <c r="I30" s="164">
        <v>40</v>
      </c>
      <c r="J30" s="72">
        <f>I30</f>
        <v>40</v>
      </c>
      <c r="K30" s="115"/>
      <c r="L30" s="56">
        <f>ROUND(I30*K30,2)</f>
        <v>0</v>
      </c>
      <c r="M30" s="56" t="e">
        <f>ROUND(J30*#REF!,2)</f>
        <v>#REF!</v>
      </c>
      <c r="O30" s="53" t="str">
        <f>IF(K30&gt;0,COUNTIF($K$9:K30,"&gt;0")," ")</f>
        <v> </v>
      </c>
    </row>
    <row r="31" spans="1:15" s="53" customFormat="1" ht="13.5" customHeight="1">
      <c r="A31" s="54" t="s">
        <v>2820</v>
      </c>
      <c r="B31" s="54" t="str">
        <f t="shared" si="0"/>
        <v> </v>
      </c>
      <c r="C31" s="55" t="s">
        <v>45</v>
      </c>
      <c r="D31" s="55" t="s">
        <v>45</v>
      </c>
      <c r="E31" s="55" t="s">
        <v>46</v>
      </c>
      <c r="F31" s="55" t="s">
        <v>1628</v>
      </c>
      <c r="G31" s="78"/>
      <c r="H31" s="78"/>
      <c r="I31" s="164"/>
      <c r="J31" s="72"/>
      <c r="K31" s="56"/>
      <c r="L31" s="56"/>
      <c r="M31" s="56"/>
      <c r="O31" s="53" t="str">
        <f>IF(K31&gt;0,COUNTIF($K$9:K31,"&gt;0")," ")</f>
        <v> </v>
      </c>
    </row>
    <row r="32" spans="1:15" s="53" customFormat="1" ht="13.5" customHeight="1">
      <c r="A32" s="54">
        <v>12</v>
      </c>
      <c r="B32" s="54">
        <f t="shared" si="0"/>
        <v>12</v>
      </c>
      <c r="C32" s="55" t="s">
        <v>47</v>
      </c>
      <c r="D32" s="55" t="s">
        <v>47</v>
      </c>
      <c r="E32" s="55" t="s">
        <v>48</v>
      </c>
      <c r="F32" s="55" t="s">
        <v>1629</v>
      </c>
      <c r="G32" s="78" t="s">
        <v>2895</v>
      </c>
      <c r="H32" s="78" t="s">
        <v>2895</v>
      </c>
      <c r="I32" s="164">
        <v>70</v>
      </c>
      <c r="J32" s="72">
        <f>I32</f>
        <v>70</v>
      </c>
      <c r="K32" s="115"/>
      <c r="L32" s="56">
        <f>ROUND(I32*K32,2)</f>
        <v>0</v>
      </c>
      <c r="M32" s="56" t="e">
        <f>ROUND(J32*#REF!,2)</f>
        <v>#REF!</v>
      </c>
      <c r="O32" s="53" t="str">
        <f>IF(K32&gt;0,COUNTIF($K$9:K32,"&gt;0")," ")</f>
        <v> </v>
      </c>
    </row>
    <row r="33" spans="1:15" s="53" customFormat="1" ht="13.5" customHeight="1">
      <c r="A33" s="54">
        <v>13</v>
      </c>
      <c r="B33" s="54">
        <f t="shared" si="0"/>
        <v>13</v>
      </c>
      <c r="C33" s="55" t="s">
        <v>49</v>
      </c>
      <c r="D33" s="55" t="s">
        <v>49</v>
      </c>
      <c r="E33" s="55" t="s">
        <v>44</v>
      </c>
      <c r="F33" s="55" t="s">
        <v>1627</v>
      </c>
      <c r="G33" s="78" t="s">
        <v>2895</v>
      </c>
      <c r="H33" s="78" t="s">
        <v>2895</v>
      </c>
      <c r="I33" s="164">
        <v>40</v>
      </c>
      <c r="J33" s="72">
        <f>I33</f>
        <v>40</v>
      </c>
      <c r="K33" s="115"/>
      <c r="L33" s="56">
        <f>ROUND(I33*K33,2)</f>
        <v>0</v>
      </c>
      <c r="M33" s="56" t="e">
        <f>ROUND(J33*#REF!,2)</f>
        <v>#REF!</v>
      </c>
      <c r="O33" s="53" t="str">
        <f>IF(K33&gt;0,COUNTIF($K$9:K33,"&gt;0")," ")</f>
        <v> </v>
      </c>
    </row>
    <row r="34" spans="1:15" s="53" customFormat="1" ht="13.5" customHeight="1">
      <c r="A34" s="54">
        <v>14</v>
      </c>
      <c r="B34" s="54">
        <f t="shared" si="0"/>
        <v>14</v>
      </c>
      <c r="C34" s="55" t="s">
        <v>50</v>
      </c>
      <c r="D34" s="55" t="s">
        <v>50</v>
      </c>
      <c r="E34" s="55" t="s">
        <v>51</v>
      </c>
      <c r="F34" s="55" t="s">
        <v>1630</v>
      </c>
      <c r="G34" s="78" t="s">
        <v>2895</v>
      </c>
      <c r="H34" s="78" t="s">
        <v>2895</v>
      </c>
      <c r="I34" s="164">
        <v>70</v>
      </c>
      <c r="J34" s="72">
        <f>I34</f>
        <v>70</v>
      </c>
      <c r="K34" s="115"/>
      <c r="L34" s="56">
        <f>ROUND(I34*K34,2)</f>
        <v>0</v>
      </c>
      <c r="M34" s="56" t="e">
        <f>ROUND(J34*#REF!,2)</f>
        <v>#REF!</v>
      </c>
      <c r="O34" s="53" t="str">
        <f>IF(K34&gt;0,COUNTIF($K$9:K34,"&gt;0")," ")</f>
        <v> </v>
      </c>
    </row>
    <row r="35" spans="1:15" ht="13.5" customHeight="1">
      <c r="A35" s="54" t="s">
        <v>2820</v>
      </c>
      <c r="B35" s="54" t="str">
        <f t="shared" si="0"/>
        <v> </v>
      </c>
      <c r="C35" s="55" t="s">
        <v>52</v>
      </c>
      <c r="D35" s="55" t="s">
        <v>52</v>
      </c>
      <c r="E35" s="55" t="s">
        <v>53</v>
      </c>
      <c r="F35" s="55" t="s">
        <v>1631</v>
      </c>
      <c r="G35" s="78"/>
      <c r="H35" s="78"/>
      <c r="I35" s="164"/>
      <c r="J35" s="72"/>
      <c r="K35" s="56"/>
      <c r="L35" s="56"/>
      <c r="M35" s="56"/>
      <c r="N35" s="38"/>
      <c r="O35" s="53" t="str">
        <f>IF(K35&gt;0,COUNTIF($K$9:K35,"&gt;0")," ")</f>
        <v> </v>
      </c>
    </row>
    <row r="36" spans="1:15" s="53" customFormat="1" ht="13.5" customHeight="1">
      <c r="A36" s="54">
        <v>15</v>
      </c>
      <c r="B36" s="54">
        <f t="shared" si="0"/>
        <v>15</v>
      </c>
      <c r="C36" s="55" t="s">
        <v>54</v>
      </c>
      <c r="D36" s="55" t="s">
        <v>54</v>
      </c>
      <c r="E36" s="55" t="s">
        <v>55</v>
      </c>
      <c r="F36" s="55" t="s">
        <v>1632</v>
      </c>
      <c r="G36" s="78" t="s">
        <v>2895</v>
      </c>
      <c r="H36" s="78" t="s">
        <v>2895</v>
      </c>
      <c r="I36" s="164">
        <v>100</v>
      </c>
      <c r="J36" s="72">
        <f>I36</f>
        <v>100</v>
      </c>
      <c r="K36" s="115"/>
      <c r="L36" s="56">
        <f>ROUND(I36*K36,2)</f>
        <v>0</v>
      </c>
      <c r="M36" s="56" t="e">
        <f>ROUND(J36*#REF!,2)</f>
        <v>#REF!</v>
      </c>
      <c r="O36" s="53" t="str">
        <f>IF(K36&gt;0,COUNTIF($K$9:K36,"&gt;0")," ")</f>
        <v> </v>
      </c>
    </row>
    <row r="37" spans="1:15" s="53" customFormat="1" ht="13.5" customHeight="1">
      <c r="A37" s="54" t="s">
        <v>2820</v>
      </c>
      <c r="B37" s="54" t="str">
        <f t="shared" si="0"/>
        <v> </v>
      </c>
      <c r="C37" s="49" t="s">
        <v>56</v>
      </c>
      <c r="D37" s="49" t="s">
        <v>56</v>
      </c>
      <c r="E37" s="49" t="s">
        <v>2605</v>
      </c>
      <c r="F37" s="49" t="s">
        <v>2155</v>
      </c>
      <c r="G37" s="50"/>
      <c r="H37" s="50"/>
      <c r="I37" s="164"/>
      <c r="J37" s="72"/>
      <c r="K37" s="56"/>
      <c r="L37" s="56"/>
      <c r="M37" s="56"/>
      <c r="O37" s="53" t="str">
        <f>IF(K37&gt;0,COUNTIF($K$9:K37,"&gt;0")," ")</f>
        <v> </v>
      </c>
    </row>
    <row r="38" spans="1:15" s="53" customFormat="1" ht="13.5" customHeight="1">
      <c r="A38" s="54">
        <v>16</v>
      </c>
      <c r="B38" s="54">
        <f t="shared" si="0"/>
        <v>16</v>
      </c>
      <c r="C38" s="55" t="s">
        <v>57</v>
      </c>
      <c r="D38" s="55" t="s">
        <v>57</v>
      </c>
      <c r="E38" s="55" t="s">
        <v>58</v>
      </c>
      <c r="F38" s="55" t="s">
        <v>1633</v>
      </c>
      <c r="G38" s="78" t="s">
        <v>2895</v>
      </c>
      <c r="H38" s="78" t="s">
        <v>2895</v>
      </c>
      <c r="I38" s="164">
        <v>30</v>
      </c>
      <c r="J38" s="72">
        <f>I38</f>
        <v>30</v>
      </c>
      <c r="K38" s="115"/>
      <c r="L38" s="56">
        <f>ROUND(I38*K38,2)</f>
        <v>0</v>
      </c>
      <c r="M38" s="56" t="e">
        <f>ROUND(J38*#REF!,2)</f>
        <v>#REF!</v>
      </c>
      <c r="O38" s="53" t="str">
        <f>IF(K38&gt;0,COUNTIF($K$9:K38,"&gt;0")," ")</f>
        <v> </v>
      </c>
    </row>
    <row r="39" spans="1:15" s="53" customFormat="1" ht="13.5" customHeight="1">
      <c r="A39" s="54" t="s">
        <v>2820</v>
      </c>
      <c r="B39" s="54" t="str">
        <f t="shared" si="0"/>
        <v> </v>
      </c>
      <c r="C39" s="55" t="s">
        <v>59</v>
      </c>
      <c r="D39" s="55" t="s">
        <v>59</v>
      </c>
      <c r="E39" s="55" t="s">
        <v>60</v>
      </c>
      <c r="F39" s="55" t="s">
        <v>1634</v>
      </c>
      <c r="G39" s="78"/>
      <c r="H39" s="78"/>
      <c r="I39" s="164"/>
      <c r="J39" s="72"/>
      <c r="K39" s="56"/>
      <c r="L39" s="56"/>
      <c r="M39" s="56"/>
      <c r="O39" s="53" t="str">
        <f>IF(K39&gt;0,COUNTIF($K$9:K39,"&gt;0")," ")</f>
        <v> </v>
      </c>
    </row>
    <row r="40" spans="1:15" s="53" customFormat="1" ht="13.5" customHeight="1">
      <c r="A40" s="54">
        <v>17</v>
      </c>
      <c r="B40" s="54">
        <f t="shared" si="0"/>
        <v>17</v>
      </c>
      <c r="C40" s="55" t="s">
        <v>61</v>
      </c>
      <c r="D40" s="55" t="s">
        <v>61</v>
      </c>
      <c r="E40" s="55" t="s">
        <v>62</v>
      </c>
      <c r="F40" s="55" t="s">
        <v>1635</v>
      </c>
      <c r="G40" s="78" t="s">
        <v>2895</v>
      </c>
      <c r="H40" s="78" t="s">
        <v>2895</v>
      </c>
      <c r="I40" s="164">
        <v>30</v>
      </c>
      <c r="J40" s="72">
        <f>I40</f>
        <v>30</v>
      </c>
      <c r="K40" s="115"/>
      <c r="L40" s="56">
        <f>ROUND(I40*K40,2)</f>
        <v>0</v>
      </c>
      <c r="M40" s="56" t="e">
        <f>ROUND(J40*#REF!,2)</f>
        <v>#REF!</v>
      </c>
      <c r="O40" s="53" t="str">
        <f>IF(K40&gt;0,COUNTIF($K$9:K40,"&gt;0")," ")</f>
        <v> </v>
      </c>
    </row>
    <row r="41" spans="1:15" s="53" customFormat="1" ht="13.5" customHeight="1">
      <c r="A41" s="54" t="s">
        <v>2820</v>
      </c>
      <c r="B41" s="54" t="str">
        <f t="shared" si="0"/>
        <v> </v>
      </c>
      <c r="C41" s="49" t="s">
        <v>63</v>
      </c>
      <c r="D41" s="49" t="s">
        <v>63</v>
      </c>
      <c r="E41" s="49" t="s">
        <v>2606</v>
      </c>
      <c r="F41" s="49" t="s">
        <v>2156</v>
      </c>
      <c r="G41" s="50"/>
      <c r="H41" s="50"/>
      <c r="I41" s="164"/>
      <c r="J41" s="72"/>
      <c r="K41" s="56"/>
      <c r="L41" s="56"/>
      <c r="M41" s="56"/>
      <c r="O41" s="53" t="str">
        <f>IF(K41&gt;0,COUNTIF($K$9:K41,"&gt;0")," ")</f>
        <v> </v>
      </c>
    </row>
    <row r="42" spans="1:15" s="53" customFormat="1" ht="13.5" customHeight="1">
      <c r="A42" s="54" t="s">
        <v>2820</v>
      </c>
      <c r="B42" s="54" t="str">
        <f t="shared" si="0"/>
        <v> </v>
      </c>
      <c r="C42" s="55" t="s">
        <v>64</v>
      </c>
      <c r="D42" s="55" t="s">
        <v>64</v>
      </c>
      <c r="E42" s="55" t="s">
        <v>65</v>
      </c>
      <c r="F42" s="55" t="s">
        <v>1636</v>
      </c>
      <c r="G42" s="78"/>
      <c r="H42" s="78"/>
      <c r="I42" s="164"/>
      <c r="J42" s="72"/>
      <c r="K42" s="56"/>
      <c r="L42" s="56"/>
      <c r="M42" s="56"/>
      <c r="O42" s="53" t="str">
        <f>IF(K42&gt;0,COUNTIF($K$9:K42,"&gt;0")," ")</f>
        <v> </v>
      </c>
    </row>
    <row r="43" spans="1:15" s="53" customFormat="1" ht="13.5" customHeight="1">
      <c r="A43" s="54">
        <v>18</v>
      </c>
      <c r="B43" s="54">
        <f t="shared" si="0"/>
        <v>18</v>
      </c>
      <c r="C43" s="55" t="s">
        <v>66</v>
      </c>
      <c r="D43" s="55" t="s">
        <v>66</v>
      </c>
      <c r="E43" s="55" t="s">
        <v>67</v>
      </c>
      <c r="F43" s="55" t="s">
        <v>1637</v>
      </c>
      <c r="G43" s="78" t="s">
        <v>2895</v>
      </c>
      <c r="H43" s="78" t="s">
        <v>2895</v>
      </c>
      <c r="I43" s="164">
        <v>15</v>
      </c>
      <c r="J43" s="72">
        <f>I43</f>
        <v>15</v>
      </c>
      <c r="K43" s="115"/>
      <c r="L43" s="56">
        <f>ROUND(I43*K43,2)</f>
        <v>0</v>
      </c>
      <c r="M43" s="56" t="e">
        <f>ROUND(J43*#REF!,2)</f>
        <v>#REF!</v>
      </c>
      <c r="O43" s="53" t="str">
        <f>IF(K43&gt;0,COUNTIF($K$9:K43,"&gt;0")," ")</f>
        <v> </v>
      </c>
    </row>
    <row r="44" spans="1:15" s="53" customFormat="1" ht="13.5" customHeight="1">
      <c r="A44" s="54">
        <v>19</v>
      </c>
      <c r="B44" s="54">
        <f t="shared" si="0"/>
        <v>19</v>
      </c>
      <c r="C44" s="55" t="s">
        <v>68</v>
      </c>
      <c r="D44" s="55" t="s">
        <v>68</v>
      </c>
      <c r="E44" s="55" t="s">
        <v>69</v>
      </c>
      <c r="F44" s="55" t="s">
        <v>1638</v>
      </c>
      <c r="G44" s="78" t="s">
        <v>2895</v>
      </c>
      <c r="H44" s="78" t="s">
        <v>2895</v>
      </c>
      <c r="I44" s="164">
        <v>30</v>
      </c>
      <c r="J44" s="72">
        <f>I44</f>
        <v>30</v>
      </c>
      <c r="K44" s="115"/>
      <c r="L44" s="56">
        <f>ROUND(I44*K44,2)</f>
        <v>0</v>
      </c>
      <c r="M44" s="56" t="e">
        <f>ROUND(J44*#REF!,2)</f>
        <v>#REF!</v>
      </c>
      <c r="O44" s="53" t="str">
        <f>IF(K44&gt;0,COUNTIF($K$9:K44,"&gt;0")," ")</f>
        <v> </v>
      </c>
    </row>
    <row r="45" spans="1:17" s="5" customFormat="1" ht="13.5" customHeight="1">
      <c r="A45" s="54" t="s">
        <v>2820</v>
      </c>
      <c r="B45" s="54" t="str">
        <f t="shared" si="0"/>
        <v> </v>
      </c>
      <c r="C45" s="49" t="s">
        <v>70</v>
      </c>
      <c r="D45" s="49" t="s">
        <v>70</v>
      </c>
      <c r="E45" s="49" t="s">
        <v>2607</v>
      </c>
      <c r="F45" s="49" t="s">
        <v>2157</v>
      </c>
      <c r="G45" s="50"/>
      <c r="H45" s="50"/>
      <c r="I45" s="164"/>
      <c r="J45" s="72"/>
      <c r="K45" s="56"/>
      <c r="L45" s="56"/>
      <c r="M45" s="56"/>
      <c r="O45" s="53" t="str">
        <f>IF(K45&gt;0,COUNTIF($K$9:K45,"&gt;0")," ")</f>
        <v> </v>
      </c>
      <c r="P45" s="1"/>
      <c r="Q45" s="1"/>
    </row>
    <row r="46" spans="1:17" s="5" customFormat="1" ht="13.5" customHeight="1">
      <c r="A46" s="54" t="s">
        <v>2820</v>
      </c>
      <c r="B46" s="54" t="str">
        <f t="shared" si="0"/>
        <v> </v>
      </c>
      <c r="C46" s="55" t="s">
        <v>71</v>
      </c>
      <c r="D46" s="55" t="s">
        <v>71</v>
      </c>
      <c r="E46" s="55" t="s">
        <v>2608</v>
      </c>
      <c r="F46" s="55" t="s">
        <v>1639</v>
      </c>
      <c r="G46" s="78"/>
      <c r="H46" s="78"/>
      <c r="I46" s="164"/>
      <c r="J46" s="72"/>
      <c r="K46" s="56"/>
      <c r="L46" s="56"/>
      <c r="M46" s="56"/>
      <c r="O46" s="53" t="str">
        <f>IF(K46&gt;0,COUNTIF($K$9:K46,"&gt;0")," ")</f>
        <v> </v>
      </c>
      <c r="P46" s="1"/>
      <c r="Q46" s="1"/>
    </row>
    <row r="47" spans="1:17" s="5" customFormat="1" ht="13.5" customHeight="1">
      <c r="A47" s="54">
        <v>20</v>
      </c>
      <c r="B47" s="54">
        <f t="shared" si="0"/>
        <v>20</v>
      </c>
      <c r="C47" s="55" t="s">
        <v>72</v>
      </c>
      <c r="D47" s="55" t="s">
        <v>72</v>
      </c>
      <c r="E47" s="55" t="s">
        <v>2609</v>
      </c>
      <c r="F47" s="55" t="s">
        <v>1640</v>
      </c>
      <c r="G47" s="78" t="s">
        <v>2895</v>
      </c>
      <c r="H47" s="78" t="s">
        <v>2895</v>
      </c>
      <c r="I47" s="164">
        <v>40</v>
      </c>
      <c r="J47" s="72">
        <f>I47</f>
        <v>40</v>
      </c>
      <c r="K47" s="115"/>
      <c r="L47" s="56">
        <f>ROUND(I47*K47,2)</f>
        <v>0</v>
      </c>
      <c r="M47" s="56" t="e">
        <f>ROUND(J47*#REF!,2)</f>
        <v>#REF!</v>
      </c>
      <c r="O47" s="53" t="str">
        <f>IF(K47&gt;0,COUNTIF($K$9:K47,"&gt;0")," ")</f>
        <v> </v>
      </c>
      <c r="Q47" s="1"/>
    </row>
    <row r="48" spans="1:18" s="6" customFormat="1" ht="13.5" customHeight="1">
      <c r="A48" s="54" t="s">
        <v>2820</v>
      </c>
      <c r="B48" s="54" t="str">
        <f t="shared" si="0"/>
        <v> </v>
      </c>
      <c r="C48" s="49" t="s">
        <v>73</v>
      </c>
      <c r="D48" s="49" t="s">
        <v>73</v>
      </c>
      <c r="E48" s="49" t="s">
        <v>2610</v>
      </c>
      <c r="F48" s="49" t="s">
        <v>2158</v>
      </c>
      <c r="G48" s="50"/>
      <c r="H48" s="50"/>
      <c r="I48" s="164"/>
      <c r="J48" s="72"/>
      <c r="K48" s="56"/>
      <c r="L48" s="56"/>
      <c r="M48" s="56"/>
      <c r="O48" s="53" t="str">
        <f>IF(K48&gt;0,COUNTIF($K$9:K48,"&gt;0")," ")</f>
        <v> </v>
      </c>
      <c r="Q48" s="1"/>
      <c r="R48" s="5"/>
    </row>
    <row r="49" spans="1:17" s="11" customFormat="1" ht="13.5" customHeight="1">
      <c r="A49" s="54">
        <v>21</v>
      </c>
      <c r="B49" s="54">
        <f t="shared" si="0"/>
        <v>21</v>
      </c>
      <c r="C49" s="55" t="s">
        <v>74</v>
      </c>
      <c r="D49" s="55" t="s">
        <v>74</v>
      </c>
      <c r="E49" s="55" t="s">
        <v>2611</v>
      </c>
      <c r="F49" s="55" t="s">
        <v>2159</v>
      </c>
      <c r="G49" s="78" t="s">
        <v>2896</v>
      </c>
      <c r="H49" s="78" t="s">
        <v>2911</v>
      </c>
      <c r="I49" s="164">
        <v>1</v>
      </c>
      <c r="J49" s="72">
        <f>I49</f>
        <v>1</v>
      </c>
      <c r="K49" s="115"/>
      <c r="L49" s="56">
        <f>ROUND(I49*K49,2)</f>
        <v>0</v>
      </c>
      <c r="M49" s="56" t="e">
        <f>ROUND(J49*#REF!,2)</f>
        <v>#REF!</v>
      </c>
      <c r="O49" s="53" t="str">
        <f>IF(K49&gt;0,COUNTIF($K$9:K49,"&gt;0")," ")</f>
        <v> </v>
      </c>
      <c r="Q49" s="36"/>
    </row>
    <row r="50" spans="1:17" s="5" customFormat="1" ht="13.5" customHeight="1">
      <c r="A50" s="54">
        <v>22</v>
      </c>
      <c r="B50" s="54">
        <f t="shared" si="0"/>
        <v>22</v>
      </c>
      <c r="C50" s="55" t="s">
        <v>75</v>
      </c>
      <c r="D50" s="55" t="s">
        <v>75</v>
      </c>
      <c r="E50" s="55" t="s">
        <v>2612</v>
      </c>
      <c r="F50" s="55" t="s">
        <v>2160</v>
      </c>
      <c r="G50" s="78" t="s">
        <v>2895</v>
      </c>
      <c r="H50" s="78" t="s">
        <v>2895</v>
      </c>
      <c r="I50" s="164">
        <v>40</v>
      </c>
      <c r="J50" s="72">
        <f>I50</f>
        <v>40</v>
      </c>
      <c r="K50" s="115"/>
      <c r="L50" s="56">
        <f>ROUND(I50*K50,2)</f>
        <v>0</v>
      </c>
      <c r="M50" s="56" t="e">
        <f>ROUND(J50*#REF!,2)</f>
        <v>#REF!</v>
      </c>
      <c r="O50" s="53" t="str">
        <f>IF(K50&gt;0,COUNTIF($K$9:K50,"&gt;0")," ")</f>
        <v> </v>
      </c>
      <c r="Q50" s="1"/>
    </row>
    <row r="51" spans="1:15" s="53" customFormat="1" ht="13.5" customHeight="1">
      <c r="A51" s="54" t="s">
        <v>2820</v>
      </c>
      <c r="B51" s="54" t="str">
        <f t="shared" si="0"/>
        <v> </v>
      </c>
      <c r="C51" s="48"/>
      <c r="D51" s="48"/>
      <c r="E51" s="59" t="s">
        <v>114</v>
      </c>
      <c r="F51" s="59" t="s">
        <v>2817</v>
      </c>
      <c r="G51" s="60"/>
      <c r="H51" s="60"/>
      <c r="I51" s="167"/>
      <c r="J51" s="142"/>
      <c r="K51" s="67"/>
      <c r="L51" s="67">
        <f>SUM(L26:L50)</f>
        <v>0</v>
      </c>
      <c r="M51" s="67" t="e">
        <f>SUM(M26:M50)</f>
        <v>#REF!</v>
      </c>
      <c r="O51" s="53" t="str">
        <f>IF(K51&gt;0,COUNTIF($K$9:K51,"&gt;0")," ")</f>
        <v> </v>
      </c>
    </row>
    <row r="52" spans="1:15" s="69" customFormat="1" ht="12">
      <c r="A52" s="54" t="s">
        <v>2820</v>
      </c>
      <c r="B52" s="54" t="str">
        <f t="shared" si="0"/>
        <v> </v>
      </c>
      <c r="C52" s="68"/>
      <c r="D52" s="68"/>
      <c r="E52" s="63"/>
      <c r="F52" s="63"/>
      <c r="G52" s="64"/>
      <c r="H52" s="64"/>
      <c r="I52" s="166"/>
      <c r="J52" s="141"/>
      <c r="K52" s="56"/>
      <c r="L52" s="56"/>
      <c r="M52" s="56"/>
      <c r="O52" s="53" t="str">
        <f>IF(K52&gt;0,COUNTIF($K$9:K52,"&gt;0")," ")</f>
        <v> </v>
      </c>
    </row>
    <row r="53" spans="1:18" s="6" customFormat="1" ht="13.5" customHeight="1">
      <c r="A53" s="54" t="s">
        <v>2820</v>
      </c>
      <c r="B53" s="54" t="str">
        <f t="shared" si="0"/>
        <v> </v>
      </c>
      <c r="C53" s="49" t="s">
        <v>76</v>
      </c>
      <c r="D53" s="49" t="s">
        <v>76</v>
      </c>
      <c r="E53" s="49" t="s">
        <v>2613</v>
      </c>
      <c r="F53" s="49" t="s">
        <v>2161</v>
      </c>
      <c r="G53" s="50"/>
      <c r="H53" s="50"/>
      <c r="I53" s="168"/>
      <c r="J53" s="143"/>
      <c r="K53" s="56"/>
      <c r="L53" s="56"/>
      <c r="M53" s="56"/>
      <c r="O53" s="53" t="str">
        <f>IF(K53&gt;0,COUNTIF($K$9:K53,"&gt;0")," ")</f>
        <v> </v>
      </c>
      <c r="Q53" s="1"/>
      <c r="R53" s="5"/>
    </row>
    <row r="54" spans="1:18" s="6" customFormat="1" ht="13.5" customHeight="1">
      <c r="A54" s="54" t="s">
        <v>2820</v>
      </c>
      <c r="B54" s="54" t="str">
        <f t="shared" si="0"/>
        <v> </v>
      </c>
      <c r="C54" s="49" t="s">
        <v>77</v>
      </c>
      <c r="D54" s="49" t="s">
        <v>77</v>
      </c>
      <c r="E54" s="49" t="s">
        <v>2614</v>
      </c>
      <c r="F54" s="49" t="s">
        <v>2162</v>
      </c>
      <c r="G54" s="50"/>
      <c r="H54" s="50"/>
      <c r="I54" s="168"/>
      <c r="J54" s="143"/>
      <c r="K54" s="56"/>
      <c r="L54" s="56"/>
      <c r="M54" s="56"/>
      <c r="O54" s="53" t="str">
        <f>IF(K54&gt;0,COUNTIF($K$9:K54,"&gt;0")," ")</f>
        <v> </v>
      </c>
      <c r="Q54" s="1"/>
      <c r="R54" s="5"/>
    </row>
    <row r="55" spans="1:18" s="6" customFormat="1" ht="13.5" customHeight="1">
      <c r="A55" s="54" t="s">
        <v>2820</v>
      </c>
      <c r="B55" s="54" t="str">
        <f t="shared" si="0"/>
        <v> </v>
      </c>
      <c r="C55" s="55" t="s">
        <v>78</v>
      </c>
      <c r="D55" s="55" t="s">
        <v>78</v>
      </c>
      <c r="E55" s="8" t="s">
        <v>79</v>
      </c>
      <c r="F55" s="8" t="s">
        <v>2163</v>
      </c>
      <c r="G55" s="121"/>
      <c r="H55" s="121"/>
      <c r="I55" s="168"/>
      <c r="J55" s="143"/>
      <c r="K55" s="56"/>
      <c r="L55" s="56"/>
      <c r="M55" s="56"/>
      <c r="O55" s="53" t="str">
        <f>IF(K55&gt;0,COUNTIF($K$9:K55,"&gt;0")," ")</f>
        <v> </v>
      </c>
      <c r="Q55" s="1"/>
      <c r="R55" s="5"/>
    </row>
    <row r="56" spans="1:17" s="5" customFormat="1" ht="13.5" customHeight="1">
      <c r="A56" s="54">
        <v>23</v>
      </c>
      <c r="B56" s="54">
        <f t="shared" si="0"/>
        <v>23</v>
      </c>
      <c r="C56" s="55" t="s">
        <v>80</v>
      </c>
      <c r="D56" s="55" t="s">
        <v>80</v>
      </c>
      <c r="E56" s="8" t="s">
        <v>81</v>
      </c>
      <c r="F56" s="8" t="s">
        <v>2164</v>
      </c>
      <c r="G56" s="121" t="s">
        <v>2904</v>
      </c>
      <c r="H56" s="121" t="s">
        <v>2904</v>
      </c>
      <c r="I56" s="164">
        <v>150</v>
      </c>
      <c r="J56" s="72">
        <f>I56</f>
        <v>150</v>
      </c>
      <c r="K56" s="115"/>
      <c r="L56" s="56">
        <f>ROUND(I56*K56,2)</f>
        <v>0</v>
      </c>
      <c r="M56" s="56" t="e">
        <f>ROUND(J56*#REF!,2)</f>
        <v>#REF!</v>
      </c>
      <c r="O56" s="53" t="str">
        <f>IF(K56&gt;0,COUNTIF($K$9:K56,"&gt;0")," ")</f>
        <v> </v>
      </c>
      <c r="Q56" s="1"/>
    </row>
    <row r="57" spans="1:18" s="6" customFormat="1" ht="13.5" customHeight="1">
      <c r="A57" s="54" t="s">
        <v>2820</v>
      </c>
      <c r="B57" s="54" t="str">
        <f t="shared" si="0"/>
        <v> </v>
      </c>
      <c r="C57" s="55" t="s">
        <v>82</v>
      </c>
      <c r="D57" s="55" t="s">
        <v>82</v>
      </c>
      <c r="E57" s="8" t="s">
        <v>83</v>
      </c>
      <c r="F57" s="8" t="s">
        <v>2165</v>
      </c>
      <c r="G57" s="121"/>
      <c r="H57" s="121"/>
      <c r="I57" s="164"/>
      <c r="J57" s="72"/>
      <c r="K57" s="56"/>
      <c r="L57" s="56"/>
      <c r="M57" s="56"/>
      <c r="O57" s="53" t="str">
        <f>IF(K57&gt;0,COUNTIF($K$9:K57,"&gt;0")," ")</f>
        <v> </v>
      </c>
      <c r="Q57" s="1"/>
      <c r="R57" s="5"/>
    </row>
    <row r="58" spans="1:17" s="5" customFormat="1" ht="13.5" customHeight="1">
      <c r="A58" s="54">
        <v>24</v>
      </c>
      <c r="B58" s="54">
        <f t="shared" si="0"/>
        <v>24</v>
      </c>
      <c r="C58" s="55" t="s">
        <v>84</v>
      </c>
      <c r="D58" s="55" t="s">
        <v>84</v>
      </c>
      <c r="E58" s="55" t="s">
        <v>85</v>
      </c>
      <c r="F58" s="55" t="s">
        <v>2166</v>
      </c>
      <c r="G58" s="78" t="s">
        <v>2904</v>
      </c>
      <c r="H58" s="78" t="s">
        <v>2904</v>
      </c>
      <c r="I58" s="164">
        <v>100</v>
      </c>
      <c r="J58" s="72">
        <f>I58</f>
        <v>100</v>
      </c>
      <c r="K58" s="115"/>
      <c r="L58" s="56">
        <f>ROUND(I58*K58,2)</f>
        <v>0</v>
      </c>
      <c r="M58" s="56" t="e">
        <f>ROUND(J58*#REF!,2)</f>
        <v>#REF!</v>
      </c>
      <c r="O58" s="53" t="str">
        <f>IF(K58&gt;0,COUNTIF($K$9:K58,"&gt;0")," ")</f>
        <v> </v>
      </c>
      <c r="Q58" s="1"/>
    </row>
    <row r="59" spans="1:18" s="6" customFormat="1" ht="13.5" customHeight="1">
      <c r="A59" s="54" t="s">
        <v>2820</v>
      </c>
      <c r="B59" s="54" t="str">
        <f t="shared" si="0"/>
        <v> </v>
      </c>
      <c r="C59" s="49" t="s">
        <v>86</v>
      </c>
      <c r="D59" s="49" t="s">
        <v>86</v>
      </c>
      <c r="E59" s="49" t="s">
        <v>2615</v>
      </c>
      <c r="F59" s="49" t="s">
        <v>2167</v>
      </c>
      <c r="G59" s="50"/>
      <c r="H59" s="50"/>
      <c r="I59" s="164"/>
      <c r="J59" s="72"/>
      <c r="K59" s="56"/>
      <c r="L59" s="56"/>
      <c r="M59" s="56"/>
      <c r="O59" s="53" t="str">
        <f>IF(K59&gt;0,COUNTIF($K$9:K59,"&gt;0")," ")</f>
        <v> </v>
      </c>
      <c r="P59" s="1"/>
      <c r="Q59" s="1"/>
      <c r="R59" s="5"/>
    </row>
    <row r="60" spans="1:18" s="6" customFormat="1" ht="13.5" customHeight="1">
      <c r="A60" s="54" t="s">
        <v>2820</v>
      </c>
      <c r="B60" s="54" t="str">
        <f t="shared" si="0"/>
        <v> </v>
      </c>
      <c r="C60" s="55" t="s">
        <v>2174</v>
      </c>
      <c r="D60" s="55" t="s">
        <v>2174</v>
      </c>
      <c r="E60" s="55" t="s">
        <v>2616</v>
      </c>
      <c r="F60" s="55" t="s">
        <v>2168</v>
      </c>
      <c r="G60" s="78"/>
      <c r="H60" s="78"/>
      <c r="I60" s="164"/>
      <c r="J60" s="72"/>
      <c r="K60" s="56"/>
      <c r="L60" s="56"/>
      <c r="M60" s="56"/>
      <c r="O60" s="53" t="str">
        <f>IF(K60&gt;0,COUNTIF($K$9:K60,"&gt;0")," ")</f>
        <v> </v>
      </c>
      <c r="P60" s="1"/>
      <c r="Q60" s="1"/>
      <c r="R60" s="5"/>
    </row>
    <row r="61" spans="1:17" s="5" customFormat="1" ht="13.5" customHeight="1">
      <c r="A61" s="54">
        <v>25</v>
      </c>
      <c r="B61" s="54">
        <f t="shared" si="0"/>
        <v>25</v>
      </c>
      <c r="C61" s="55" t="s">
        <v>87</v>
      </c>
      <c r="D61" s="55" t="s">
        <v>87</v>
      </c>
      <c r="E61" s="55" t="s">
        <v>2617</v>
      </c>
      <c r="F61" s="55" t="s">
        <v>2169</v>
      </c>
      <c r="G61" s="78" t="s">
        <v>2897</v>
      </c>
      <c r="H61" s="78" t="s">
        <v>2897</v>
      </c>
      <c r="I61" s="164">
        <v>0.5</v>
      </c>
      <c r="J61" s="72">
        <f>I61</f>
        <v>0.5</v>
      </c>
      <c r="K61" s="115"/>
      <c r="L61" s="56">
        <f>ROUND(I61*K61,2)</f>
        <v>0</v>
      </c>
      <c r="M61" s="56" t="e">
        <f>ROUND(J61*#REF!,2)</f>
        <v>#REF!</v>
      </c>
      <c r="O61" s="53" t="str">
        <f>IF(K61&gt;0,COUNTIF($K$9:K61,"&gt;0")," ")</f>
        <v> </v>
      </c>
      <c r="Q61" s="1"/>
    </row>
    <row r="62" spans="1:18" s="6" customFormat="1" ht="13.5" customHeight="1">
      <c r="A62" s="54" t="s">
        <v>2820</v>
      </c>
      <c r="B62" s="54" t="str">
        <f t="shared" si="0"/>
        <v> </v>
      </c>
      <c r="C62" s="49" t="s">
        <v>88</v>
      </c>
      <c r="D62" s="49" t="s">
        <v>88</v>
      </c>
      <c r="E62" s="49" t="s">
        <v>2618</v>
      </c>
      <c r="F62" s="49" t="s">
        <v>2170</v>
      </c>
      <c r="G62" s="50"/>
      <c r="H62" s="50"/>
      <c r="I62" s="164"/>
      <c r="J62" s="72"/>
      <c r="K62" s="56"/>
      <c r="L62" s="56"/>
      <c r="M62" s="56"/>
      <c r="O62" s="53" t="str">
        <f>IF(K62&gt;0,COUNTIF($K$9:K62,"&gt;0")," ")</f>
        <v> </v>
      </c>
      <c r="P62" s="1"/>
      <c r="Q62" s="1"/>
      <c r="R62" s="5"/>
    </row>
    <row r="63" spans="1:18" s="6" customFormat="1" ht="13.5" customHeight="1">
      <c r="A63" s="54" t="s">
        <v>2820</v>
      </c>
      <c r="B63" s="54" t="str">
        <f t="shared" si="0"/>
        <v> </v>
      </c>
      <c r="C63" s="55" t="s">
        <v>89</v>
      </c>
      <c r="D63" s="55" t="s">
        <v>89</v>
      </c>
      <c r="E63" s="55" t="s">
        <v>90</v>
      </c>
      <c r="F63" s="55" t="s">
        <v>2171</v>
      </c>
      <c r="G63" s="78"/>
      <c r="H63" s="78"/>
      <c r="I63" s="164"/>
      <c r="J63" s="72"/>
      <c r="K63" s="56"/>
      <c r="L63" s="56"/>
      <c r="M63" s="56"/>
      <c r="O63" s="53" t="str">
        <f>IF(K63&gt;0,COUNTIF($K$9:K63,"&gt;0")," ")</f>
        <v> </v>
      </c>
      <c r="P63" s="1"/>
      <c r="Q63" s="1"/>
      <c r="R63" s="5"/>
    </row>
    <row r="64" spans="1:17" s="5" customFormat="1" ht="13.5" customHeight="1">
      <c r="A64" s="54">
        <v>26</v>
      </c>
      <c r="B64" s="54">
        <f t="shared" si="0"/>
        <v>26</v>
      </c>
      <c r="C64" s="55" t="s">
        <v>91</v>
      </c>
      <c r="D64" s="55" t="s">
        <v>91</v>
      </c>
      <c r="E64" s="55" t="s">
        <v>92</v>
      </c>
      <c r="F64" s="55" t="s">
        <v>92</v>
      </c>
      <c r="G64" s="78" t="s">
        <v>2904</v>
      </c>
      <c r="H64" s="78" t="s">
        <v>2904</v>
      </c>
      <c r="I64" s="164">
        <v>20</v>
      </c>
      <c r="J64" s="72">
        <f>I64</f>
        <v>20</v>
      </c>
      <c r="K64" s="115"/>
      <c r="L64" s="56">
        <f>ROUND(I64*K64,2)</f>
        <v>0</v>
      </c>
      <c r="M64" s="56" t="e">
        <f>ROUND(J64*#REF!,2)</f>
        <v>#REF!</v>
      </c>
      <c r="O64" s="53" t="str">
        <f>IF(K64&gt;0,COUNTIF($K$9:K64,"&gt;0")," ")</f>
        <v> </v>
      </c>
      <c r="Q64" s="1"/>
    </row>
    <row r="65" spans="1:18" s="6" customFormat="1" ht="13.5" customHeight="1">
      <c r="A65" s="54" t="s">
        <v>2820</v>
      </c>
      <c r="B65" s="54" t="str">
        <f t="shared" si="0"/>
        <v> </v>
      </c>
      <c r="C65" s="49" t="s">
        <v>93</v>
      </c>
      <c r="D65" s="49" t="s">
        <v>93</v>
      </c>
      <c r="E65" s="49" t="s">
        <v>2619</v>
      </c>
      <c r="F65" s="49" t="s">
        <v>2172</v>
      </c>
      <c r="G65" s="50"/>
      <c r="H65" s="50"/>
      <c r="I65" s="164"/>
      <c r="J65" s="72"/>
      <c r="K65" s="56"/>
      <c r="L65" s="56"/>
      <c r="M65" s="56"/>
      <c r="O65" s="53" t="str">
        <f>IF(K65&gt;0,COUNTIF($K$9:K65,"&gt;0")," ")</f>
        <v> </v>
      </c>
      <c r="P65" s="1"/>
      <c r="Q65" s="1"/>
      <c r="R65" s="5"/>
    </row>
    <row r="66" spans="1:18" s="6" customFormat="1" ht="13.5" customHeight="1">
      <c r="A66" s="54" t="s">
        <v>2820</v>
      </c>
      <c r="B66" s="54" t="str">
        <f t="shared" si="0"/>
        <v> </v>
      </c>
      <c r="C66" s="55" t="s">
        <v>94</v>
      </c>
      <c r="D66" s="55" t="s">
        <v>94</v>
      </c>
      <c r="E66" s="55" t="s">
        <v>95</v>
      </c>
      <c r="F66" s="55" t="s">
        <v>2173</v>
      </c>
      <c r="G66" s="78"/>
      <c r="H66" s="78"/>
      <c r="I66" s="164"/>
      <c r="J66" s="72"/>
      <c r="K66" s="56"/>
      <c r="L66" s="56"/>
      <c r="M66" s="56"/>
      <c r="O66" s="53" t="str">
        <f>IF(K66&gt;0,COUNTIF($K$9:K66,"&gt;0")," ")</f>
        <v> </v>
      </c>
      <c r="P66" s="1"/>
      <c r="Q66" s="1"/>
      <c r="R66" s="5"/>
    </row>
    <row r="67" spans="1:17" s="5" customFormat="1" ht="13.5" customHeight="1">
      <c r="A67" s="54">
        <v>27</v>
      </c>
      <c r="B67" s="54">
        <f t="shared" si="0"/>
        <v>27</v>
      </c>
      <c r="C67" s="55" t="s">
        <v>96</v>
      </c>
      <c r="D67" s="55" t="s">
        <v>96</v>
      </c>
      <c r="E67" s="55" t="s">
        <v>97</v>
      </c>
      <c r="F67" s="55" t="s">
        <v>97</v>
      </c>
      <c r="G67" s="78" t="s">
        <v>2898</v>
      </c>
      <c r="H67" s="78" t="s">
        <v>2898</v>
      </c>
      <c r="I67" s="164">
        <v>1290.442</v>
      </c>
      <c r="J67" s="72">
        <f>I67</f>
        <v>1290.442</v>
      </c>
      <c r="K67" s="115"/>
      <c r="L67" s="56">
        <f>ROUND(I67*K67,2)</f>
        <v>0</v>
      </c>
      <c r="M67" s="56" t="e">
        <f>ROUND(J67*#REF!,2)</f>
        <v>#REF!</v>
      </c>
      <c r="O67" s="53" t="str">
        <f>IF(K67&gt;0,COUNTIF($K$9:K67,"&gt;0")," ")</f>
        <v> </v>
      </c>
      <c r="Q67" s="1"/>
    </row>
    <row r="68" spans="1:15" s="53" customFormat="1" ht="13.5" customHeight="1">
      <c r="A68" s="54" t="s">
        <v>2820</v>
      </c>
      <c r="B68" s="54" t="str">
        <f t="shared" si="0"/>
        <v> </v>
      </c>
      <c r="C68" s="48"/>
      <c r="D68" s="48"/>
      <c r="E68" s="59" t="s">
        <v>116</v>
      </c>
      <c r="F68" s="59" t="s">
        <v>2818</v>
      </c>
      <c r="G68" s="60"/>
      <c r="H68" s="60"/>
      <c r="I68" s="167"/>
      <c r="J68" s="142"/>
      <c r="K68" s="67"/>
      <c r="L68" s="67">
        <f>SUM(L56:L67)</f>
        <v>0</v>
      </c>
      <c r="M68" s="67" t="e">
        <f>SUM(M56:M67)</f>
        <v>#REF!</v>
      </c>
      <c r="O68" s="53" t="str">
        <f>IF(K68&gt;0,COUNTIF($K$9:K68,"&gt;0")," ")</f>
        <v> </v>
      </c>
    </row>
    <row r="69" spans="1:15" s="69" customFormat="1" ht="12">
      <c r="A69" s="54" t="s">
        <v>2820</v>
      </c>
      <c r="B69" s="54" t="str">
        <f t="shared" si="0"/>
        <v> </v>
      </c>
      <c r="C69" s="68"/>
      <c r="D69" s="68"/>
      <c r="E69" s="63"/>
      <c r="F69" s="63"/>
      <c r="G69" s="64"/>
      <c r="H69" s="64"/>
      <c r="I69" s="166"/>
      <c r="J69" s="141"/>
      <c r="K69" s="56"/>
      <c r="L69" s="56"/>
      <c r="M69" s="56"/>
      <c r="O69" s="53" t="str">
        <f>IF(K69&gt;0,COUNTIF($K$9:K69,"&gt;0")," ")</f>
        <v> </v>
      </c>
    </row>
    <row r="70" spans="1:15" s="53" customFormat="1" ht="13.5" customHeight="1">
      <c r="A70" s="54" t="s">
        <v>2820</v>
      </c>
      <c r="B70" s="54" t="str">
        <f t="shared" si="0"/>
        <v> </v>
      </c>
      <c r="C70" s="48" t="s">
        <v>98</v>
      </c>
      <c r="D70" s="48" t="s">
        <v>98</v>
      </c>
      <c r="E70" s="49" t="s">
        <v>2620</v>
      </c>
      <c r="F70" s="49" t="s">
        <v>2175</v>
      </c>
      <c r="G70" s="50"/>
      <c r="H70" s="50"/>
      <c r="I70" s="163"/>
      <c r="J70" s="139"/>
      <c r="K70" s="56"/>
      <c r="L70" s="56"/>
      <c r="M70" s="56"/>
      <c r="O70" s="53" t="str">
        <f>IF(K70&gt;0,COUNTIF($K$9:K70,"&gt;0")," ")</f>
        <v> </v>
      </c>
    </row>
    <row r="71" spans="1:18" s="6" customFormat="1" ht="13.5" customHeight="1">
      <c r="A71" s="54" t="s">
        <v>2820</v>
      </c>
      <c r="B71" s="54" t="str">
        <f t="shared" si="0"/>
        <v> </v>
      </c>
      <c r="C71" s="48" t="s">
        <v>99</v>
      </c>
      <c r="D71" s="48" t="s">
        <v>99</v>
      </c>
      <c r="E71" s="48" t="s">
        <v>2621</v>
      </c>
      <c r="F71" s="48" t="s">
        <v>2176</v>
      </c>
      <c r="G71" s="122"/>
      <c r="H71" s="122"/>
      <c r="I71" s="169"/>
      <c r="J71" s="144"/>
      <c r="K71" s="56"/>
      <c r="L71" s="56"/>
      <c r="M71" s="56"/>
      <c r="O71" s="53" t="str">
        <f>IF(K71&gt;0,COUNTIF($K$9:K71,"&gt;0")," ")</f>
        <v> </v>
      </c>
      <c r="P71" s="1"/>
      <c r="Q71" s="1"/>
      <c r="R71" s="5"/>
    </row>
    <row r="72" spans="1:18" s="6" customFormat="1" ht="13.5" customHeight="1">
      <c r="A72" s="54" t="s">
        <v>2820</v>
      </c>
      <c r="B72" s="54" t="str">
        <f t="shared" si="0"/>
        <v> </v>
      </c>
      <c r="C72" s="55" t="s">
        <v>100</v>
      </c>
      <c r="D72" s="55" t="s">
        <v>100</v>
      </c>
      <c r="E72" s="55" t="s">
        <v>2622</v>
      </c>
      <c r="F72" s="55" t="s">
        <v>2177</v>
      </c>
      <c r="G72" s="78"/>
      <c r="H72" s="78"/>
      <c r="I72" s="169"/>
      <c r="J72" s="144"/>
      <c r="K72" s="56"/>
      <c r="L72" s="56"/>
      <c r="M72" s="56"/>
      <c r="O72" s="53" t="str">
        <f>IF(K72&gt;0,COUNTIF($K$9:K72,"&gt;0")," ")</f>
        <v> </v>
      </c>
      <c r="P72" s="1"/>
      <c r="Q72" s="1"/>
      <c r="R72" s="5"/>
    </row>
    <row r="73" spans="1:17" s="5" customFormat="1" ht="24">
      <c r="A73" s="54">
        <v>28</v>
      </c>
      <c r="B73" s="54">
        <f t="shared" si="0"/>
        <v>28</v>
      </c>
      <c r="C73" s="55" t="s">
        <v>101</v>
      </c>
      <c r="D73" s="55" t="s">
        <v>101</v>
      </c>
      <c r="E73" s="55" t="s">
        <v>102</v>
      </c>
      <c r="F73" s="55" t="s">
        <v>2178</v>
      </c>
      <c r="G73" s="78" t="s">
        <v>2896</v>
      </c>
      <c r="H73" s="78" t="s">
        <v>2911</v>
      </c>
      <c r="I73" s="164">
        <v>1</v>
      </c>
      <c r="J73" s="72">
        <f>I73</f>
        <v>1</v>
      </c>
      <c r="K73" s="115"/>
      <c r="L73" s="56">
        <f>ROUND(I73*K73,2)</f>
        <v>0</v>
      </c>
      <c r="M73" s="56" t="e">
        <f>ROUND(J73*#REF!,2)</f>
        <v>#REF!</v>
      </c>
      <c r="O73" s="53" t="str">
        <f>IF(K73&gt;0,COUNTIF($K$9:K73,"&gt;0")," ")</f>
        <v> </v>
      </c>
      <c r="Q73" s="1"/>
    </row>
    <row r="74" spans="1:15" s="53" customFormat="1" ht="13.5" customHeight="1">
      <c r="A74" s="54" t="s">
        <v>2820</v>
      </c>
      <c r="B74" s="54" t="str">
        <f t="shared" si="0"/>
        <v> </v>
      </c>
      <c r="C74" s="48"/>
      <c r="D74" s="48"/>
      <c r="E74" s="59" t="s">
        <v>103</v>
      </c>
      <c r="F74" s="59" t="s">
        <v>2873</v>
      </c>
      <c r="G74" s="60"/>
      <c r="H74" s="60"/>
      <c r="I74" s="167"/>
      <c r="J74" s="142"/>
      <c r="K74" s="67"/>
      <c r="L74" s="67">
        <f>SUM(L72:L73)</f>
        <v>0</v>
      </c>
      <c r="M74" s="67" t="e">
        <f>SUM(M72:M73)</f>
        <v>#REF!</v>
      </c>
      <c r="O74" s="53" t="str">
        <f>IF(K74&gt;0,COUNTIF($K$9:K74,"&gt;0")," ")</f>
        <v> </v>
      </c>
    </row>
    <row r="75" spans="1:15" s="70" customFormat="1" ht="12">
      <c r="A75" s="54" t="s">
        <v>2820</v>
      </c>
      <c r="B75" s="54" t="str">
        <f t="shared" si="0"/>
        <v> </v>
      </c>
      <c r="C75" s="68"/>
      <c r="D75" s="68"/>
      <c r="E75" s="63"/>
      <c r="F75" s="63"/>
      <c r="G75" s="64"/>
      <c r="H75" s="64"/>
      <c r="I75" s="166"/>
      <c r="J75" s="141"/>
      <c r="K75" s="56"/>
      <c r="L75" s="56"/>
      <c r="M75" s="56"/>
      <c r="O75" s="53" t="str">
        <f>IF(K75&gt;0,COUNTIF($K$9:K75,"&gt;0")," ")</f>
        <v> </v>
      </c>
    </row>
    <row r="76" spans="1:15" s="53" customFormat="1" ht="13.5" customHeight="1">
      <c r="A76" s="54" t="s">
        <v>2820</v>
      </c>
      <c r="B76" s="54" t="str">
        <f t="shared" si="0"/>
        <v> </v>
      </c>
      <c r="C76" s="48" t="s">
        <v>104</v>
      </c>
      <c r="D76" s="48" t="s">
        <v>104</v>
      </c>
      <c r="E76" s="49" t="s">
        <v>2623</v>
      </c>
      <c r="F76" s="49" t="s">
        <v>2179</v>
      </c>
      <c r="G76" s="50"/>
      <c r="H76" s="50"/>
      <c r="I76" s="163"/>
      <c r="J76" s="139"/>
      <c r="K76" s="56"/>
      <c r="L76" s="56"/>
      <c r="M76" s="56"/>
      <c r="O76" s="53" t="str">
        <f>IF(K76&gt;0,COUNTIF($K$9:K76,"&gt;0")," ")</f>
        <v> </v>
      </c>
    </row>
    <row r="77" spans="1:18" s="6" customFormat="1" ht="13.5" customHeight="1">
      <c r="A77" s="54" t="s">
        <v>2820</v>
      </c>
      <c r="B77" s="54" t="str">
        <f aca="true" t="shared" si="1" ref="B77:B140">A77</f>
        <v> </v>
      </c>
      <c r="C77" s="48" t="s">
        <v>1412</v>
      </c>
      <c r="D77" s="48" t="s">
        <v>1412</v>
      </c>
      <c r="E77" s="49" t="s">
        <v>2624</v>
      </c>
      <c r="F77" s="49" t="s">
        <v>2180</v>
      </c>
      <c r="G77" s="50"/>
      <c r="H77" s="50"/>
      <c r="I77" s="169"/>
      <c r="J77" s="144"/>
      <c r="K77" s="56"/>
      <c r="L77" s="56"/>
      <c r="M77" s="56"/>
      <c r="O77" s="53" t="str">
        <f>IF(K77&gt;0,COUNTIF($K$9:K77,"&gt;0")," ")</f>
        <v> </v>
      </c>
      <c r="P77" s="1"/>
      <c r="Q77" s="1"/>
      <c r="R77" s="5"/>
    </row>
    <row r="78" spans="1:18" s="6" customFormat="1" ht="13.5" customHeight="1">
      <c r="A78" s="54" t="s">
        <v>2820</v>
      </c>
      <c r="B78" s="54" t="str">
        <f t="shared" si="1"/>
        <v> </v>
      </c>
      <c r="C78" s="55" t="s">
        <v>1413</v>
      </c>
      <c r="D78" s="55" t="s">
        <v>1413</v>
      </c>
      <c r="E78" s="55" t="s">
        <v>2625</v>
      </c>
      <c r="F78" s="55" t="s">
        <v>2181</v>
      </c>
      <c r="G78" s="78"/>
      <c r="H78" s="78"/>
      <c r="I78" s="169"/>
      <c r="J78" s="144"/>
      <c r="K78" s="56"/>
      <c r="L78" s="56"/>
      <c r="M78" s="56"/>
      <c r="O78" s="53" t="str">
        <f>IF(K78&gt;0,COUNTIF($K$9:K78,"&gt;0")," ")</f>
        <v> </v>
      </c>
      <c r="P78" s="1"/>
      <c r="Q78" s="1"/>
      <c r="R78" s="5"/>
    </row>
    <row r="79" spans="1:17" s="5" customFormat="1" ht="25.5">
      <c r="A79" s="54">
        <v>29</v>
      </c>
      <c r="B79" s="54">
        <f t="shared" si="1"/>
        <v>29</v>
      </c>
      <c r="C79" s="55" t="s">
        <v>1414</v>
      </c>
      <c r="D79" s="55" t="s">
        <v>1414</v>
      </c>
      <c r="E79" s="8" t="s">
        <v>105</v>
      </c>
      <c r="F79" s="8" t="s">
        <v>2182</v>
      </c>
      <c r="G79" s="121" t="s">
        <v>2903</v>
      </c>
      <c r="H79" s="121" t="s">
        <v>2903</v>
      </c>
      <c r="I79" s="164">
        <v>25000</v>
      </c>
      <c r="J79" s="72">
        <f>I79</f>
        <v>25000</v>
      </c>
      <c r="K79" s="115"/>
      <c r="L79" s="56">
        <f>ROUND(I79*K79,2)</f>
        <v>0</v>
      </c>
      <c r="M79" s="56" t="e">
        <f>ROUND(J79*#REF!,2)</f>
        <v>#REF!</v>
      </c>
      <c r="O79" s="53" t="str">
        <f>IF(K79&gt;0,COUNTIF($K$9:K79,"&gt;0")," ")</f>
        <v> </v>
      </c>
      <c r="Q79" s="1"/>
    </row>
    <row r="80" spans="1:18" s="6" customFormat="1" ht="13.5" customHeight="1">
      <c r="A80" s="54" t="s">
        <v>2820</v>
      </c>
      <c r="B80" s="54" t="str">
        <f t="shared" si="1"/>
        <v> </v>
      </c>
      <c r="C80" s="55" t="s">
        <v>1415</v>
      </c>
      <c r="D80" s="55" t="s">
        <v>1415</v>
      </c>
      <c r="E80" s="55" t="s">
        <v>2626</v>
      </c>
      <c r="F80" s="55" t="s">
        <v>2183</v>
      </c>
      <c r="G80" s="78"/>
      <c r="H80" s="78"/>
      <c r="I80" s="164"/>
      <c r="J80" s="72"/>
      <c r="K80" s="56"/>
      <c r="L80" s="56"/>
      <c r="M80" s="56"/>
      <c r="O80" s="53" t="str">
        <f>IF(K80&gt;0,COUNTIF($K$9:K80,"&gt;0")," ")</f>
        <v> </v>
      </c>
      <c r="P80" s="1"/>
      <c r="Q80" s="1"/>
      <c r="R80" s="5"/>
    </row>
    <row r="81" spans="1:18" s="6" customFormat="1" ht="13.5" customHeight="1">
      <c r="A81" s="54">
        <v>30</v>
      </c>
      <c r="B81" s="54">
        <f t="shared" si="1"/>
        <v>30</v>
      </c>
      <c r="C81" s="55" t="s">
        <v>2185</v>
      </c>
      <c r="D81" s="55" t="s">
        <v>2185</v>
      </c>
      <c r="E81" s="55" t="s">
        <v>2627</v>
      </c>
      <c r="F81" s="55" t="s">
        <v>2184</v>
      </c>
      <c r="G81" s="78" t="s">
        <v>2904</v>
      </c>
      <c r="H81" s="78" t="s">
        <v>2904</v>
      </c>
      <c r="I81" s="164">
        <v>600</v>
      </c>
      <c r="J81" s="72">
        <f>I81</f>
        <v>600</v>
      </c>
      <c r="K81" s="115"/>
      <c r="L81" s="56">
        <f>ROUND(I81*K81,2)</f>
        <v>0</v>
      </c>
      <c r="M81" s="56" t="e">
        <f>ROUND(J81*#REF!,2)</f>
        <v>#REF!</v>
      </c>
      <c r="O81" s="53" t="str">
        <f>IF(K81&gt;0,COUNTIF($K$9:K81,"&gt;0")," ")</f>
        <v> </v>
      </c>
      <c r="P81" s="1"/>
      <c r="Q81" s="1"/>
      <c r="R81" s="5"/>
    </row>
    <row r="82" spans="1:15" s="53" customFormat="1" ht="13.5" customHeight="1">
      <c r="A82" s="54" t="s">
        <v>2820</v>
      </c>
      <c r="B82" s="54" t="str">
        <f t="shared" si="1"/>
        <v> </v>
      </c>
      <c r="C82" s="48"/>
      <c r="D82" s="48"/>
      <c r="E82" s="59" t="s">
        <v>115</v>
      </c>
      <c r="F82" s="59" t="s">
        <v>2819</v>
      </c>
      <c r="G82" s="60"/>
      <c r="H82" s="60"/>
      <c r="I82" s="167"/>
      <c r="J82" s="142"/>
      <c r="K82" s="67"/>
      <c r="L82" s="67">
        <f>SUM(L79:L81)</f>
        <v>0</v>
      </c>
      <c r="M82" s="67" t="e">
        <f>SUM(M79:M81)</f>
        <v>#REF!</v>
      </c>
      <c r="O82" s="53" t="str">
        <f>IF(K82&gt;0,COUNTIF($K$9:K82,"&gt;0")," ")</f>
        <v> </v>
      </c>
    </row>
    <row r="83" spans="1:15" s="53" customFormat="1" ht="12">
      <c r="A83" s="54" t="s">
        <v>2820</v>
      </c>
      <c r="B83" s="54" t="str">
        <f t="shared" si="1"/>
        <v> </v>
      </c>
      <c r="C83" s="68"/>
      <c r="D83" s="68"/>
      <c r="E83" s="63"/>
      <c r="F83" s="63"/>
      <c r="G83" s="64"/>
      <c r="H83" s="64"/>
      <c r="I83" s="166"/>
      <c r="J83" s="141"/>
      <c r="K83" s="56"/>
      <c r="L83" s="56"/>
      <c r="M83" s="56"/>
      <c r="O83" s="53" t="str">
        <f>IF(K83&gt;0,COUNTIF($K$9:K83,"&gt;0")," ")</f>
        <v> </v>
      </c>
    </row>
    <row r="84" spans="1:18" s="6" customFormat="1" ht="13.5" customHeight="1">
      <c r="A84" s="54" t="s">
        <v>2820</v>
      </c>
      <c r="B84" s="54" t="str">
        <f t="shared" si="1"/>
        <v> </v>
      </c>
      <c r="C84" s="48" t="s">
        <v>106</v>
      </c>
      <c r="D84" s="48" t="s">
        <v>106</v>
      </c>
      <c r="E84" s="49" t="s">
        <v>2628</v>
      </c>
      <c r="F84" s="49" t="s">
        <v>2186</v>
      </c>
      <c r="G84" s="50"/>
      <c r="H84" s="50"/>
      <c r="I84" s="169"/>
      <c r="J84" s="144"/>
      <c r="K84" s="56"/>
      <c r="L84" s="56"/>
      <c r="M84" s="56"/>
      <c r="O84" s="53" t="str">
        <f>IF(K84&gt;0,COUNTIF($K$9:K84,"&gt;0")," ")</f>
        <v> </v>
      </c>
      <c r="P84" s="1"/>
      <c r="Q84" s="1"/>
      <c r="R84" s="5"/>
    </row>
    <row r="85" spans="1:18" s="6" customFormat="1" ht="13.5" customHeight="1">
      <c r="A85" s="54" t="s">
        <v>2820</v>
      </c>
      <c r="B85" s="54" t="str">
        <f t="shared" si="1"/>
        <v> </v>
      </c>
      <c r="C85" s="48" t="s">
        <v>107</v>
      </c>
      <c r="D85" s="48" t="s">
        <v>107</v>
      </c>
      <c r="E85" s="49" t="s">
        <v>2629</v>
      </c>
      <c r="F85" s="49" t="s">
        <v>2187</v>
      </c>
      <c r="G85" s="50"/>
      <c r="H85" s="50"/>
      <c r="I85" s="169"/>
      <c r="J85" s="144"/>
      <c r="K85" s="56"/>
      <c r="L85" s="56"/>
      <c r="M85" s="56"/>
      <c r="O85" s="53" t="str">
        <f>IF(K85&gt;0,COUNTIF($K$9:K85,"&gt;0")," ")</f>
        <v> </v>
      </c>
      <c r="P85" s="1"/>
      <c r="Q85" s="1"/>
      <c r="R85" s="5"/>
    </row>
    <row r="86" spans="1:18" s="6" customFormat="1" ht="13.5" customHeight="1">
      <c r="A86" s="54" t="s">
        <v>2820</v>
      </c>
      <c r="B86" s="54" t="str">
        <f t="shared" si="1"/>
        <v> </v>
      </c>
      <c r="C86" s="55" t="s">
        <v>108</v>
      </c>
      <c r="D86" s="55" t="s">
        <v>108</v>
      </c>
      <c r="E86" s="55" t="s">
        <v>109</v>
      </c>
      <c r="F86" s="55" t="s">
        <v>2188</v>
      </c>
      <c r="G86" s="78"/>
      <c r="H86" s="78"/>
      <c r="I86" s="170"/>
      <c r="J86" s="145"/>
      <c r="K86" s="56"/>
      <c r="L86" s="56"/>
      <c r="M86" s="56"/>
      <c r="O86" s="53" t="str">
        <f>IF(K86&gt;0,COUNTIF($K$9:K86,"&gt;0")," ")</f>
        <v> </v>
      </c>
      <c r="P86" s="1"/>
      <c r="Q86" s="1"/>
      <c r="R86" s="5"/>
    </row>
    <row r="87" spans="1:17" s="5" customFormat="1" ht="13.5" customHeight="1">
      <c r="A87" s="54">
        <v>31</v>
      </c>
      <c r="B87" s="54">
        <f t="shared" si="1"/>
        <v>31</v>
      </c>
      <c r="C87" s="55" t="s">
        <v>110</v>
      </c>
      <c r="D87" s="55" t="s">
        <v>110</v>
      </c>
      <c r="E87" s="55" t="s">
        <v>2630</v>
      </c>
      <c r="F87" s="55" t="s">
        <v>2189</v>
      </c>
      <c r="G87" s="78" t="s">
        <v>2899</v>
      </c>
      <c r="H87" s="78" t="s">
        <v>2899</v>
      </c>
      <c r="I87" s="164">
        <v>100</v>
      </c>
      <c r="J87" s="72">
        <f>I87</f>
        <v>100</v>
      </c>
      <c r="K87" s="115"/>
      <c r="L87" s="56">
        <f>ROUND(I87*K87,2)</f>
        <v>0</v>
      </c>
      <c r="M87" s="56" t="e">
        <f>ROUND(J87*#REF!,2)</f>
        <v>#REF!</v>
      </c>
      <c r="O87" s="53" t="str">
        <f>IF(K87&gt;0,COUNTIF($K$9:K87,"&gt;0")," ")</f>
        <v> </v>
      </c>
      <c r="Q87" s="1"/>
    </row>
    <row r="88" spans="1:17" s="5" customFormat="1" ht="13.5" customHeight="1">
      <c r="A88" s="54">
        <v>32</v>
      </c>
      <c r="B88" s="54">
        <f t="shared" si="1"/>
        <v>32</v>
      </c>
      <c r="C88" s="55" t="s">
        <v>111</v>
      </c>
      <c r="D88" s="55" t="s">
        <v>111</v>
      </c>
      <c r="E88" s="55" t="s">
        <v>112</v>
      </c>
      <c r="F88" s="55" t="s">
        <v>2190</v>
      </c>
      <c r="G88" s="78" t="s">
        <v>2899</v>
      </c>
      <c r="H88" s="78" t="s">
        <v>2899</v>
      </c>
      <c r="I88" s="164">
        <v>118.2</v>
      </c>
      <c r="J88" s="72">
        <f>I88</f>
        <v>118.2</v>
      </c>
      <c r="K88" s="115"/>
      <c r="L88" s="56">
        <f>ROUND(I88*K88,2)</f>
        <v>0</v>
      </c>
      <c r="M88" s="56" t="e">
        <f>ROUND(J88*#REF!,2)</f>
        <v>#REF!</v>
      </c>
      <c r="O88" s="53" t="str">
        <f>IF(K88&gt;0,COUNTIF($K$9:K88,"&gt;0")," ")</f>
        <v> </v>
      </c>
      <c r="Q88" s="1"/>
    </row>
    <row r="89" spans="1:15" s="53" customFormat="1" ht="13.5" customHeight="1">
      <c r="A89" s="54" t="s">
        <v>2820</v>
      </c>
      <c r="B89" s="54" t="str">
        <f t="shared" si="1"/>
        <v> </v>
      </c>
      <c r="C89" s="48"/>
      <c r="D89" s="48"/>
      <c r="E89" s="59" t="s">
        <v>2871</v>
      </c>
      <c r="F89" s="59" t="s">
        <v>2872</v>
      </c>
      <c r="G89" s="60"/>
      <c r="H89" s="60"/>
      <c r="I89" s="167"/>
      <c r="J89" s="142"/>
      <c r="K89" s="67"/>
      <c r="L89" s="67">
        <f>SUM(L87:L88)</f>
        <v>0</v>
      </c>
      <c r="M89" s="67" t="e">
        <f>SUM(M87:M88)</f>
        <v>#REF!</v>
      </c>
      <c r="O89" s="53" t="str">
        <f>IF(K89&gt;0,COUNTIF($K$9:K89,"&gt;0")," ")</f>
        <v> </v>
      </c>
    </row>
    <row r="90" spans="1:15" s="53" customFormat="1" ht="12">
      <c r="A90" s="54" t="s">
        <v>2820</v>
      </c>
      <c r="B90" s="54" t="str">
        <f t="shared" si="1"/>
        <v> </v>
      </c>
      <c r="C90" s="68"/>
      <c r="D90" s="68"/>
      <c r="E90" s="63"/>
      <c r="F90" s="63"/>
      <c r="G90" s="64"/>
      <c r="H90" s="64"/>
      <c r="I90" s="171"/>
      <c r="J90" s="146"/>
      <c r="K90" s="71"/>
      <c r="L90" s="71"/>
      <c r="M90" s="71"/>
      <c r="O90" s="53" t="str">
        <f>IF(K90&gt;0,COUNTIF($K$9:K90,"&gt;0")," ")</f>
        <v> </v>
      </c>
    </row>
    <row r="91" spans="1:18" s="6" customFormat="1" ht="13.5" customHeight="1">
      <c r="A91" s="54" t="s">
        <v>2820</v>
      </c>
      <c r="B91" s="54" t="str">
        <f t="shared" si="1"/>
        <v> </v>
      </c>
      <c r="C91" s="48" t="s">
        <v>117</v>
      </c>
      <c r="D91" s="48" t="s">
        <v>117</v>
      </c>
      <c r="E91" s="49" t="s">
        <v>2631</v>
      </c>
      <c r="F91" s="49" t="s">
        <v>2191</v>
      </c>
      <c r="G91" s="50"/>
      <c r="H91" s="50"/>
      <c r="I91" s="169"/>
      <c r="J91" s="144"/>
      <c r="K91" s="56"/>
      <c r="L91" s="56"/>
      <c r="M91" s="56"/>
      <c r="O91" s="53" t="str">
        <f>IF(K91&gt;0,COUNTIF($K$9:K91,"&gt;0")," ")</f>
        <v> </v>
      </c>
      <c r="P91" s="1"/>
      <c r="Q91" s="1"/>
      <c r="R91" s="5"/>
    </row>
    <row r="92" spans="1:18" s="6" customFormat="1" ht="13.5" customHeight="1">
      <c r="A92" s="54" t="s">
        <v>2820</v>
      </c>
      <c r="B92" s="54" t="str">
        <f t="shared" si="1"/>
        <v> </v>
      </c>
      <c r="C92" s="48" t="s">
        <v>118</v>
      </c>
      <c r="D92" s="48" t="s">
        <v>118</v>
      </c>
      <c r="E92" s="49" t="s">
        <v>2632</v>
      </c>
      <c r="F92" s="49" t="s">
        <v>2192</v>
      </c>
      <c r="G92" s="50"/>
      <c r="H92" s="50"/>
      <c r="I92" s="169"/>
      <c r="J92" s="144"/>
      <c r="K92" s="56"/>
      <c r="L92" s="56"/>
      <c r="M92" s="56"/>
      <c r="O92" s="53" t="str">
        <f>IF(K92&gt;0,COUNTIF($K$9:K92,"&gt;0")," ")</f>
        <v> </v>
      </c>
      <c r="P92" s="1"/>
      <c r="Q92" s="1"/>
      <c r="R92" s="5"/>
    </row>
    <row r="93" spans="1:18" s="6" customFormat="1" ht="13.5" customHeight="1">
      <c r="A93" s="54" t="s">
        <v>2820</v>
      </c>
      <c r="B93" s="54" t="str">
        <f t="shared" si="1"/>
        <v> </v>
      </c>
      <c r="C93" s="55" t="s">
        <v>119</v>
      </c>
      <c r="D93" s="55" t="s">
        <v>119</v>
      </c>
      <c r="E93" s="55" t="s">
        <v>120</v>
      </c>
      <c r="F93" s="55" t="s">
        <v>2193</v>
      </c>
      <c r="G93" s="78"/>
      <c r="H93" s="78"/>
      <c r="I93" s="172"/>
      <c r="J93" s="147"/>
      <c r="K93" s="56"/>
      <c r="L93" s="56"/>
      <c r="M93" s="56"/>
      <c r="O93" s="53" t="str">
        <f>IF(K93&gt;0,COUNTIF($K$9:K93,"&gt;0")," ")</f>
        <v> </v>
      </c>
      <c r="P93" s="1"/>
      <c r="Q93" s="1"/>
      <c r="R93" s="5"/>
    </row>
    <row r="94" spans="1:17" s="5" customFormat="1" ht="13.5" customHeight="1">
      <c r="A94" s="54">
        <v>33</v>
      </c>
      <c r="B94" s="54">
        <f t="shared" si="1"/>
        <v>33</v>
      </c>
      <c r="C94" s="55" t="s">
        <v>121</v>
      </c>
      <c r="D94" s="55" t="s">
        <v>121</v>
      </c>
      <c r="E94" s="55" t="s">
        <v>122</v>
      </c>
      <c r="F94" s="55" t="s">
        <v>2194</v>
      </c>
      <c r="G94" s="78" t="s">
        <v>2899</v>
      </c>
      <c r="H94" s="78" t="s">
        <v>2899</v>
      </c>
      <c r="I94" s="164">
        <v>240</v>
      </c>
      <c r="J94" s="72">
        <f>I94</f>
        <v>240</v>
      </c>
      <c r="K94" s="115"/>
      <c r="L94" s="56">
        <f>ROUND(I94*K94,2)</f>
        <v>0</v>
      </c>
      <c r="M94" s="56" t="e">
        <f>ROUND(J94*#REF!,2)</f>
        <v>#REF!</v>
      </c>
      <c r="O94" s="53" t="str">
        <f>IF(K94&gt;0,COUNTIF($K$9:K94,"&gt;0")," ")</f>
        <v> </v>
      </c>
      <c r="Q94" s="1"/>
    </row>
    <row r="95" spans="1:18" s="6" customFormat="1" ht="13.5" customHeight="1">
      <c r="A95" s="54" t="s">
        <v>2820</v>
      </c>
      <c r="B95" s="54" t="str">
        <f t="shared" si="1"/>
        <v> </v>
      </c>
      <c r="C95" s="55" t="s">
        <v>123</v>
      </c>
      <c r="D95" s="55" t="s">
        <v>123</v>
      </c>
      <c r="E95" s="55" t="s">
        <v>2633</v>
      </c>
      <c r="F95" s="55" t="s">
        <v>2195</v>
      </c>
      <c r="G95" s="78"/>
      <c r="H95" s="78"/>
      <c r="I95" s="164"/>
      <c r="J95" s="72"/>
      <c r="K95" s="56"/>
      <c r="L95" s="56"/>
      <c r="M95" s="56"/>
      <c r="O95" s="53" t="str">
        <f>IF(K95&gt;0,COUNTIF($K$9:K95,"&gt;0")," ")</f>
        <v> </v>
      </c>
      <c r="Q95" s="1"/>
      <c r="R95" s="5"/>
    </row>
    <row r="96" spans="1:18" s="6" customFormat="1" ht="13.5" customHeight="1">
      <c r="A96" s="54" t="s">
        <v>2820</v>
      </c>
      <c r="B96" s="54" t="str">
        <f t="shared" si="1"/>
        <v> </v>
      </c>
      <c r="C96" s="55" t="s">
        <v>124</v>
      </c>
      <c r="D96" s="55" t="s">
        <v>124</v>
      </c>
      <c r="E96" s="55" t="s">
        <v>125</v>
      </c>
      <c r="F96" s="55" t="s">
        <v>2196</v>
      </c>
      <c r="G96" s="78"/>
      <c r="H96" s="78"/>
      <c r="I96" s="164"/>
      <c r="J96" s="72"/>
      <c r="K96" s="56"/>
      <c r="L96" s="56"/>
      <c r="M96" s="56"/>
      <c r="O96" s="53" t="str">
        <f>IF(K96&gt;0,COUNTIF($K$9:K96,"&gt;0")," ")</f>
        <v> </v>
      </c>
      <c r="Q96" s="1"/>
      <c r="R96" s="5"/>
    </row>
    <row r="97" spans="1:17" s="5" customFormat="1" ht="13.5" customHeight="1">
      <c r="A97" s="54">
        <v>34</v>
      </c>
      <c r="B97" s="54">
        <f t="shared" si="1"/>
        <v>34</v>
      </c>
      <c r="C97" s="55" t="s">
        <v>126</v>
      </c>
      <c r="D97" s="55" t="s">
        <v>126</v>
      </c>
      <c r="E97" s="55" t="s">
        <v>127</v>
      </c>
      <c r="F97" s="55" t="s">
        <v>2197</v>
      </c>
      <c r="G97" s="78" t="s">
        <v>2900</v>
      </c>
      <c r="H97" s="78" t="s">
        <v>2910</v>
      </c>
      <c r="I97" s="164">
        <v>13</v>
      </c>
      <c r="J97" s="72">
        <f>I97</f>
        <v>13</v>
      </c>
      <c r="K97" s="115"/>
      <c r="L97" s="56">
        <f>ROUND(I97*K97,2)</f>
        <v>0</v>
      </c>
      <c r="M97" s="56" t="e">
        <f>ROUND(J97*#REF!,2)</f>
        <v>#REF!</v>
      </c>
      <c r="O97" s="53" t="str">
        <f>IF(K97&gt;0,COUNTIF($K$9:K97,"&gt;0")," ")</f>
        <v> </v>
      </c>
      <c r="Q97" s="1"/>
    </row>
    <row r="98" spans="1:18" s="6" customFormat="1" ht="13.5" customHeight="1">
      <c r="A98" s="54" t="s">
        <v>2820</v>
      </c>
      <c r="B98" s="54" t="str">
        <f t="shared" si="1"/>
        <v> </v>
      </c>
      <c r="C98" s="55" t="s">
        <v>128</v>
      </c>
      <c r="D98" s="55" t="s">
        <v>128</v>
      </c>
      <c r="E98" s="55" t="s">
        <v>129</v>
      </c>
      <c r="F98" s="55" t="s">
        <v>2198</v>
      </c>
      <c r="G98" s="78"/>
      <c r="H98" s="78"/>
      <c r="I98" s="164"/>
      <c r="J98" s="72"/>
      <c r="K98" s="56"/>
      <c r="L98" s="56"/>
      <c r="M98" s="56"/>
      <c r="O98" s="53" t="str">
        <f>IF(K98&gt;0,COUNTIF($K$9:K98,"&gt;0")," ")</f>
        <v> </v>
      </c>
      <c r="Q98" s="1"/>
      <c r="R98" s="5"/>
    </row>
    <row r="99" spans="1:17" s="5" customFormat="1" ht="13.5" customHeight="1">
      <c r="A99" s="54">
        <v>35</v>
      </c>
      <c r="B99" s="54">
        <f t="shared" si="1"/>
        <v>35</v>
      </c>
      <c r="C99" s="55" t="s">
        <v>130</v>
      </c>
      <c r="D99" s="55" t="s">
        <v>130</v>
      </c>
      <c r="E99" s="55" t="s">
        <v>127</v>
      </c>
      <c r="F99" s="55" t="s">
        <v>2197</v>
      </c>
      <c r="G99" s="78" t="s">
        <v>2900</v>
      </c>
      <c r="H99" s="78" t="s">
        <v>2910</v>
      </c>
      <c r="I99" s="164">
        <v>1</v>
      </c>
      <c r="J99" s="72">
        <f>I99</f>
        <v>1</v>
      </c>
      <c r="K99" s="115"/>
      <c r="L99" s="56">
        <f>ROUND(I99*K99,2)</f>
        <v>0</v>
      </c>
      <c r="M99" s="56" t="e">
        <f>ROUND(J99*#REF!,2)</f>
        <v>#REF!</v>
      </c>
      <c r="O99" s="53" t="str">
        <f>IF(K99&gt;0,COUNTIF($K$9:K99,"&gt;0")," ")</f>
        <v> </v>
      </c>
      <c r="Q99" s="1"/>
    </row>
    <row r="100" spans="1:17" s="5" customFormat="1" ht="13.5" customHeight="1">
      <c r="A100" s="54">
        <v>36</v>
      </c>
      <c r="B100" s="54">
        <f t="shared" si="1"/>
        <v>36</v>
      </c>
      <c r="C100" s="55" t="s">
        <v>131</v>
      </c>
      <c r="D100" s="55" t="s">
        <v>131</v>
      </c>
      <c r="E100" s="55" t="s">
        <v>132</v>
      </c>
      <c r="F100" s="55" t="s">
        <v>2199</v>
      </c>
      <c r="G100" s="78" t="s">
        <v>2900</v>
      </c>
      <c r="H100" s="78" t="s">
        <v>2910</v>
      </c>
      <c r="I100" s="164">
        <v>6</v>
      </c>
      <c r="J100" s="72">
        <f>I100</f>
        <v>6</v>
      </c>
      <c r="K100" s="115"/>
      <c r="L100" s="56">
        <f>ROUND(I100*K100,2)</f>
        <v>0</v>
      </c>
      <c r="M100" s="56" t="e">
        <f>ROUND(J100*#REF!,2)</f>
        <v>#REF!</v>
      </c>
      <c r="O100" s="53" t="str">
        <f>IF(K100&gt;0,COUNTIF($K$9:K100,"&gt;0")," ")</f>
        <v> </v>
      </c>
      <c r="Q100" s="1"/>
    </row>
    <row r="101" spans="1:18" s="10" customFormat="1" ht="13.5" customHeight="1">
      <c r="A101" s="54">
        <v>37</v>
      </c>
      <c r="B101" s="54">
        <f t="shared" si="1"/>
        <v>37</v>
      </c>
      <c r="C101" s="55" t="s">
        <v>133</v>
      </c>
      <c r="D101" s="55" t="s">
        <v>133</v>
      </c>
      <c r="E101" s="55" t="s">
        <v>2634</v>
      </c>
      <c r="F101" s="55" t="s">
        <v>2200</v>
      </c>
      <c r="G101" s="78" t="s">
        <v>2900</v>
      </c>
      <c r="H101" s="78" t="s">
        <v>2910</v>
      </c>
      <c r="I101" s="164">
        <v>4</v>
      </c>
      <c r="J101" s="72">
        <f>I101</f>
        <v>4</v>
      </c>
      <c r="K101" s="115"/>
      <c r="L101" s="56">
        <f>ROUND(I101*K101,2)</f>
        <v>0</v>
      </c>
      <c r="M101" s="56" t="e">
        <f>ROUND(J101*#REF!,2)</f>
        <v>#REF!</v>
      </c>
      <c r="O101" s="53" t="str">
        <f>IF(K101&gt;0,COUNTIF($K$9:K101,"&gt;0")," ")</f>
        <v> </v>
      </c>
      <c r="Q101" s="1"/>
      <c r="R101" s="5"/>
    </row>
    <row r="102" spans="1:18" s="6" customFormat="1" ht="13.5" customHeight="1">
      <c r="A102" s="54" t="s">
        <v>2820</v>
      </c>
      <c r="B102" s="54" t="str">
        <f t="shared" si="1"/>
        <v> </v>
      </c>
      <c r="C102" s="55" t="s">
        <v>134</v>
      </c>
      <c r="D102" s="55" t="s">
        <v>134</v>
      </c>
      <c r="E102" s="55" t="s">
        <v>2635</v>
      </c>
      <c r="F102" s="55" t="s">
        <v>2201</v>
      </c>
      <c r="G102" s="78"/>
      <c r="H102" s="78"/>
      <c r="I102" s="164"/>
      <c r="J102" s="72"/>
      <c r="K102" s="56"/>
      <c r="L102" s="56"/>
      <c r="M102" s="56"/>
      <c r="O102" s="53" t="str">
        <f>IF(K102&gt;0,COUNTIF($K$9:K102,"&gt;0")," ")</f>
        <v> </v>
      </c>
      <c r="Q102" s="1"/>
      <c r="R102" s="5"/>
    </row>
    <row r="103" spans="1:18" s="6" customFormat="1" ht="13.5" customHeight="1">
      <c r="A103" s="54" t="s">
        <v>2820</v>
      </c>
      <c r="B103" s="54" t="str">
        <f t="shared" si="1"/>
        <v> </v>
      </c>
      <c r="C103" s="55" t="s">
        <v>135</v>
      </c>
      <c r="D103" s="55" t="s">
        <v>135</v>
      </c>
      <c r="E103" s="55" t="s">
        <v>2636</v>
      </c>
      <c r="F103" s="55" t="s">
        <v>2202</v>
      </c>
      <c r="G103" s="78"/>
      <c r="H103" s="78"/>
      <c r="I103" s="164"/>
      <c r="J103" s="72"/>
      <c r="K103" s="56"/>
      <c r="L103" s="56"/>
      <c r="M103" s="56"/>
      <c r="O103" s="53" t="str">
        <f>IF(K103&gt;0,COUNTIF($K$9:K103,"&gt;0")," ")</f>
        <v> </v>
      </c>
      <c r="Q103" s="1"/>
      <c r="R103" s="5"/>
    </row>
    <row r="104" spans="1:17" s="5" customFormat="1" ht="13.5" customHeight="1">
      <c r="A104" s="54">
        <v>38</v>
      </c>
      <c r="B104" s="54">
        <f t="shared" si="1"/>
        <v>38</v>
      </c>
      <c r="C104" s="55" t="s">
        <v>136</v>
      </c>
      <c r="D104" s="55" t="s">
        <v>136</v>
      </c>
      <c r="E104" s="55" t="s">
        <v>137</v>
      </c>
      <c r="F104" s="55" t="s">
        <v>2203</v>
      </c>
      <c r="G104" s="78" t="s">
        <v>2899</v>
      </c>
      <c r="H104" s="78" t="s">
        <v>2899</v>
      </c>
      <c r="I104" s="164">
        <v>92.1</v>
      </c>
      <c r="J104" s="72">
        <f>I104</f>
        <v>92.1</v>
      </c>
      <c r="K104" s="115"/>
      <c r="L104" s="56">
        <f>ROUND(I104*K104,2)</f>
        <v>0</v>
      </c>
      <c r="M104" s="56" t="e">
        <f>ROUND(J104*#REF!,2)</f>
        <v>#REF!</v>
      </c>
      <c r="O104" s="53" t="str">
        <f>IF(K104&gt;0,COUNTIF($K$9:K104,"&gt;0")," ")</f>
        <v> </v>
      </c>
      <c r="Q104" s="1"/>
    </row>
    <row r="105" spans="1:18" s="6" customFormat="1" ht="13.5" customHeight="1">
      <c r="A105" s="54" t="s">
        <v>2820</v>
      </c>
      <c r="B105" s="54" t="str">
        <f t="shared" si="1"/>
        <v> </v>
      </c>
      <c r="C105" s="55" t="s">
        <v>138</v>
      </c>
      <c r="D105" s="55" t="s">
        <v>138</v>
      </c>
      <c r="E105" s="55" t="s">
        <v>2637</v>
      </c>
      <c r="F105" s="55" t="s">
        <v>2204</v>
      </c>
      <c r="G105" s="78"/>
      <c r="H105" s="78"/>
      <c r="I105" s="164"/>
      <c r="J105" s="72"/>
      <c r="K105" s="56"/>
      <c r="L105" s="56"/>
      <c r="M105" s="56"/>
      <c r="O105" s="53" t="str">
        <f>IF(K105&gt;0,COUNTIF($K$9:K105,"&gt;0")," ")</f>
        <v> </v>
      </c>
      <c r="Q105" s="1"/>
      <c r="R105" s="5"/>
    </row>
    <row r="106" spans="1:17" s="5" customFormat="1" ht="13.5" customHeight="1">
      <c r="A106" s="54">
        <v>39</v>
      </c>
      <c r="B106" s="54">
        <f t="shared" si="1"/>
        <v>39</v>
      </c>
      <c r="C106" s="55" t="s">
        <v>139</v>
      </c>
      <c r="D106" s="55" t="s">
        <v>139</v>
      </c>
      <c r="E106" s="55" t="s">
        <v>140</v>
      </c>
      <c r="F106" s="55" t="s">
        <v>2205</v>
      </c>
      <c r="G106" s="78" t="s">
        <v>2900</v>
      </c>
      <c r="H106" s="78" t="s">
        <v>2910</v>
      </c>
      <c r="I106" s="164">
        <v>12</v>
      </c>
      <c r="J106" s="72">
        <f>I106</f>
        <v>12</v>
      </c>
      <c r="K106" s="115"/>
      <c r="L106" s="56">
        <f>ROUND(I106*K106,2)</f>
        <v>0</v>
      </c>
      <c r="M106" s="56" t="e">
        <f>ROUND(J106*#REF!,2)</f>
        <v>#REF!</v>
      </c>
      <c r="O106" s="53" t="str">
        <f>IF(K106&gt;0,COUNTIF($K$9:K106,"&gt;0")," ")</f>
        <v> </v>
      </c>
      <c r="Q106" s="1"/>
    </row>
    <row r="107" spans="1:17" s="5" customFormat="1" ht="13.5" customHeight="1">
      <c r="A107" s="54">
        <v>40</v>
      </c>
      <c r="B107" s="54">
        <f t="shared" si="1"/>
        <v>40</v>
      </c>
      <c r="C107" s="55" t="s">
        <v>141</v>
      </c>
      <c r="D107" s="55" t="s">
        <v>141</v>
      </c>
      <c r="E107" s="55" t="s">
        <v>142</v>
      </c>
      <c r="F107" s="55" t="s">
        <v>2206</v>
      </c>
      <c r="G107" s="78" t="s">
        <v>2899</v>
      </c>
      <c r="H107" s="78" t="s">
        <v>2899</v>
      </c>
      <c r="I107" s="164">
        <v>800</v>
      </c>
      <c r="J107" s="72">
        <f>I107</f>
        <v>800</v>
      </c>
      <c r="K107" s="115"/>
      <c r="L107" s="56">
        <f>ROUND(I107*K107,2)</f>
        <v>0</v>
      </c>
      <c r="M107" s="56" t="e">
        <f>ROUND(J107*#REF!,2)</f>
        <v>#REF!</v>
      </c>
      <c r="O107" s="53" t="str">
        <f>IF(K107&gt;0,COUNTIF($K$9:K107,"&gt;0")," ")</f>
        <v> </v>
      </c>
      <c r="Q107" s="1"/>
    </row>
    <row r="108" spans="1:18" s="6" customFormat="1" ht="13.5" customHeight="1">
      <c r="A108" s="54" t="s">
        <v>2820</v>
      </c>
      <c r="B108" s="54" t="str">
        <f t="shared" si="1"/>
        <v> </v>
      </c>
      <c r="C108" s="55" t="s">
        <v>143</v>
      </c>
      <c r="D108" s="55" t="s">
        <v>143</v>
      </c>
      <c r="E108" s="55" t="s">
        <v>2638</v>
      </c>
      <c r="F108" s="55" t="s">
        <v>2207</v>
      </c>
      <c r="G108" s="78"/>
      <c r="H108" s="78"/>
      <c r="I108" s="164"/>
      <c r="J108" s="72"/>
      <c r="K108" s="56"/>
      <c r="L108" s="56"/>
      <c r="M108" s="56"/>
      <c r="O108" s="53" t="str">
        <f>IF(K108&gt;0,COUNTIF($K$9:K108,"&gt;0")," ")</f>
        <v> </v>
      </c>
      <c r="Q108" s="1"/>
      <c r="R108" s="5"/>
    </row>
    <row r="109" spans="1:18" s="6" customFormat="1" ht="13.5" customHeight="1">
      <c r="A109" s="54" t="s">
        <v>2820</v>
      </c>
      <c r="B109" s="54" t="str">
        <f t="shared" si="1"/>
        <v> </v>
      </c>
      <c r="C109" s="55" t="s">
        <v>144</v>
      </c>
      <c r="D109" s="55" t="s">
        <v>144</v>
      </c>
      <c r="E109" s="55" t="s">
        <v>145</v>
      </c>
      <c r="F109" s="55" t="s">
        <v>2208</v>
      </c>
      <c r="G109" s="78"/>
      <c r="H109" s="78"/>
      <c r="I109" s="164"/>
      <c r="J109" s="72"/>
      <c r="K109" s="56"/>
      <c r="L109" s="56"/>
      <c r="M109" s="56"/>
      <c r="O109" s="53" t="str">
        <f>IF(K109&gt;0,COUNTIF($K$9:K109,"&gt;0")," ")</f>
        <v> </v>
      </c>
      <c r="Q109" s="1"/>
      <c r="R109" s="5"/>
    </row>
    <row r="110" spans="1:17" s="5" customFormat="1" ht="13.5" customHeight="1">
      <c r="A110" s="54">
        <v>41</v>
      </c>
      <c r="B110" s="54">
        <f t="shared" si="1"/>
        <v>41</v>
      </c>
      <c r="C110" s="55" t="s">
        <v>146</v>
      </c>
      <c r="D110" s="55" t="s">
        <v>146</v>
      </c>
      <c r="E110" s="55" t="s">
        <v>147</v>
      </c>
      <c r="F110" s="55" t="s">
        <v>2209</v>
      </c>
      <c r="G110" s="78" t="s">
        <v>2899</v>
      </c>
      <c r="H110" s="78" t="s">
        <v>2899</v>
      </c>
      <c r="I110" s="164">
        <v>160</v>
      </c>
      <c r="J110" s="72">
        <f>I110</f>
        <v>160</v>
      </c>
      <c r="K110" s="115"/>
      <c r="L110" s="56">
        <f>ROUND(I110*K110,2)</f>
        <v>0</v>
      </c>
      <c r="M110" s="56" t="e">
        <f>ROUND(J110*#REF!,2)</f>
        <v>#REF!</v>
      </c>
      <c r="O110" s="53" t="str">
        <f>IF(K110&gt;0,COUNTIF($K$9:K110,"&gt;0")," ")</f>
        <v> </v>
      </c>
      <c r="Q110" s="1"/>
    </row>
    <row r="111" spans="1:18" s="6" customFormat="1" ht="13.5" customHeight="1">
      <c r="A111" s="54" t="s">
        <v>2820</v>
      </c>
      <c r="B111" s="54" t="str">
        <f t="shared" si="1"/>
        <v> </v>
      </c>
      <c r="C111" s="55" t="s">
        <v>1416</v>
      </c>
      <c r="D111" s="55" t="s">
        <v>1416</v>
      </c>
      <c r="E111" s="55" t="s">
        <v>2639</v>
      </c>
      <c r="F111" s="55" t="s">
        <v>2210</v>
      </c>
      <c r="G111" s="78"/>
      <c r="H111" s="78"/>
      <c r="I111" s="164"/>
      <c r="J111" s="72"/>
      <c r="K111" s="56"/>
      <c r="L111" s="56"/>
      <c r="M111" s="56"/>
      <c r="O111" s="53" t="str">
        <f>IF(K111&gt;0,COUNTIF($K$9:K111,"&gt;0")," ")</f>
        <v> </v>
      </c>
      <c r="Q111" s="1"/>
      <c r="R111" s="5"/>
    </row>
    <row r="112" spans="1:17" s="5" customFormat="1" ht="13.5" customHeight="1">
      <c r="A112" s="54">
        <v>42</v>
      </c>
      <c r="B112" s="54">
        <f t="shared" si="1"/>
        <v>42</v>
      </c>
      <c r="C112" s="55" t="s">
        <v>1417</v>
      </c>
      <c r="D112" s="55" t="s">
        <v>1417</v>
      </c>
      <c r="E112" s="55" t="s">
        <v>148</v>
      </c>
      <c r="F112" s="55" t="s">
        <v>2211</v>
      </c>
      <c r="G112" s="78" t="s">
        <v>2904</v>
      </c>
      <c r="H112" s="78" t="s">
        <v>2904</v>
      </c>
      <c r="I112" s="164">
        <v>12.25</v>
      </c>
      <c r="J112" s="72">
        <f>I112</f>
        <v>12.25</v>
      </c>
      <c r="K112" s="115"/>
      <c r="L112" s="56">
        <f>ROUND(I112*K112,2)</f>
        <v>0</v>
      </c>
      <c r="M112" s="56" t="e">
        <f>ROUND(J112*#REF!,2)</f>
        <v>#REF!</v>
      </c>
      <c r="O112" s="53" t="str">
        <f>IF(K112&gt;0,COUNTIF($K$9:K112,"&gt;0")," ")</f>
        <v> </v>
      </c>
      <c r="Q112" s="1"/>
    </row>
    <row r="113" spans="1:15" s="53" customFormat="1" ht="13.5" customHeight="1">
      <c r="A113" s="54" t="s">
        <v>2820</v>
      </c>
      <c r="B113" s="54" t="str">
        <f t="shared" si="1"/>
        <v> </v>
      </c>
      <c r="C113" s="48"/>
      <c r="D113" s="48"/>
      <c r="E113" s="59" t="s">
        <v>149</v>
      </c>
      <c r="F113" s="59" t="s">
        <v>2870</v>
      </c>
      <c r="G113" s="60"/>
      <c r="H113" s="60"/>
      <c r="I113" s="167"/>
      <c r="J113" s="142"/>
      <c r="K113" s="67"/>
      <c r="L113" s="67">
        <f>SUM(L94:L112)</f>
        <v>0</v>
      </c>
      <c r="M113" s="67" t="e">
        <f>SUM(M94:M112)</f>
        <v>#REF!</v>
      </c>
      <c r="O113" s="53" t="str">
        <f>IF(K113&gt;0,COUNTIF($K$9:K113,"&gt;0")," ")</f>
        <v> </v>
      </c>
    </row>
    <row r="114" spans="1:15" s="53" customFormat="1" ht="12">
      <c r="A114" s="54" t="s">
        <v>2820</v>
      </c>
      <c r="B114" s="54" t="str">
        <f t="shared" si="1"/>
        <v> </v>
      </c>
      <c r="C114" s="68"/>
      <c r="D114" s="68"/>
      <c r="E114" s="63"/>
      <c r="F114" s="63"/>
      <c r="G114" s="64"/>
      <c r="H114" s="64"/>
      <c r="I114" s="166"/>
      <c r="J114" s="141"/>
      <c r="K114" s="56"/>
      <c r="L114" s="56"/>
      <c r="M114" s="56"/>
      <c r="O114" s="53" t="str">
        <f>IF(K114&gt;0,COUNTIF($K$9:K114,"&gt;0")," ")</f>
        <v> </v>
      </c>
    </row>
    <row r="115" spans="1:18" s="6" customFormat="1" ht="24">
      <c r="A115" s="54" t="s">
        <v>2820</v>
      </c>
      <c r="B115" s="54" t="str">
        <f t="shared" si="1"/>
        <v> </v>
      </c>
      <c r="C115" s="48" t="s">
        <v>150</v>
      </c>
      <c r="D115" s="48" t="s">
        <v>150</v>
      </c>
      <c r="E115" s="49" t="s">
        <v>2640</v>
      </c>
      <c r="F115" s="49" t="s">
        <v>2212</v>
      </c>
      <c r="G115" s="50"/>
      <c r="H115" s="50"/>
      <c r="I115" s="169"/>
      <c r="J115" s="144"/>
      <c r="K115" s="56"/>
      <c r="L115" s="56"/>
      <c r="M115" s="56"/>
      <c r="O115" s="53" t="str">
        <f>IF(K115&gt;0,COUNTIF($K$9:K115,"&gt;0")," ")</f>
        <v> </v>
      </c>
      <c r="P115" s="1"/>
      <c r="Q115" s="1"/>
      <c r="R115" s="5"/>
    </row>
    <row r="116" spans="1:18" s="6" customFormat="1" ht="13.5" customHeight="1">
      <c r="A116" s="54" t="s">
        <v>2820</v>
      </c>
      <c r="B116" s="54" t="str">
        <f t="shared" si="1"/>
        <v> </v>
      </c>
      <c r="C116" s="55" t="s">
        <v>151</v>
      </c>
      <c r="D116" s="55" t="s">
        <v>151</v>
      </c>
      <c r="E116" s="55" t="s">
        <v>2641</v>
      </c>
      <c r="F116" s="55" t="s">
        <v>2213</v>
      </c>
      <c r="G116" s="78"/>
      <c r="H116" s="78"/>
      <c r="I116" s="169"/>
      <c r="J116" s="144"/>
      <c r="K116" s="56"/>
      <c r="L116" s="56"/>
      <c r="M116" s="56"/>
      <c r="O116" s="53" t="str">
        <f>IF(K116&gt;0,COUNTIF($K$9:K116,"&gt;0")," ")</f>
        <v> </v>
      </c>
      <c r="P116" s="1"/>
      <c r="Q116" s="1"/>
      <c r="R116" s="5"/>
    </row>
    <row r="117" spans="1:18" s="6" customFormat="1" ht="13.5" customHeight="1">
      <c r="A117" s="54" t="s">
        <v>2820</v>
      </c>
      <c r="B117" s="54" t="str">
        <f t="shared" si="1"/>
        <v> </v>
      </c>
      <c r="C117" s="55" t="s">
        <v>153</v>
      </c>
      <c r="D117" s="55" t="s">
        <v>153</v>
      </c>
      <c r="E117" s="55" t="s">
        <v>152</v>
      </c>
      <c r="F117" s="55" t="s">
        <v>2214</v>
      </c>
      <c r="G117" s="78"/>
      <c r="H117" s="78"/>
      <c r="I117" s="169"/>
      <c r="J117" s="144"/>
      <c r="K117" s="56"/>
      <c r="L117" s="56"/>
      <c r="M117" s="56"/>
      <c r="O117" s="53" t="str">
        <f>IF(K117&gt;0,COUNTIF($K$9:K117,"&gt;0")," ")</f>
        <v> </v>
      </c>
      <c r="P117" s="1"/>
      <c r="Q117" s="1"/>
      <c r="R117" s="5"/>
    </row>
    <row r="118" spans="1:17" s="5" customFormat="1" ht="13.5" customHeight="1">
      <c r="A118" s="54">
        <v>43</v>
      </c>
      <c r="B118" s="54">
        <f t="shared" si="1"/>
        <v>43</v>
      </c>
      <c r="C118" s="55" t="s">
        <v>154</v>
      </c>
      <c r="D118" s="55" t="s">
        <v>154</v>
      </c>
      <c r="E118" s="55" t="s">
        <v>122</v>
      </c>
      <c r="F118" s="55" t="s">
        <v>2194</v>
      </c>
      <c r="G118" s="78" t="s">
        <v>2899</v>
      </c>
      <c r="H118" s="78" t="s">
        <v>2899</v>
      </c>
      <c r="I118" s="164">
        <v>240</v>
      </c>
      <c r="J118" s="72">
        <f>I118</f>
        <v>240</v>
      </c>
      <c r="K118" s="115"/>
      <c r="L118" s="56">
        <f>ROUND(I118*K118,2)</f>
        <v>0</v>
      </c>
      <c r="M118" s="56" t="e">
        <f>ROUND(J118*#REF!,2)</f>
        <v>#REF!</v>
      </c>
      <c r="O118" s="53" t="str">
        <f>IF(K118&gt;0,COUNTIF($K$9:K118,"&gt;0")," ")</f>
        <v> </v>
      </c>
      <c r="Q118" s="1"/>
    </row>
    <row r="119" spans="1:18" s="6" customFormat="1" ht="13.5" customHeight="1">
      <c r="A119" s="54" t="s">
        <v>2820</v>
      </c>
      <c r="B119" s="54" t="str">
        <f t="shared" si="1"/>
        <v> </v>
      </c>
      <c r="C119" s="55" t="s">
        <v>155</v>
      </c>
      <c r="D119" s="55" t="s">
        <v>155</v>
      </c>
      <c r="E119" s="55" t="s">
        <v>2642</v>
      </c>
      <c r="F119" s="55" t="s">
        <v>2215</v>
      </c>
      <c r="G119" s="78"/>
      <c r="H119" s="78"/>
      <c r="I119" s="164"/>
      <c r="J119" s="72"/>
      <c r="K119" s="56"/>
      <c r="L119" s="56"/>
      <c r="M119" s="56"/>
      <c r="O119" s="53" t="str">
        <f>IF(K119&gt;0,COUNTIF($K$9:K119,"&gt;0")," ")</f>
        <v> </v>
      </c>
      <c r="Q119" s="1"/>
      <c r="R119" s="5"/>
    </row>
    <row r="120" spans="1:18" s="6" customFormat="1" ht="13.5" customHeight="1">
      <c r="A120" s="54" t="s">
        <v>2820</v>
      </c>
      <c r="B120" s="54" t="str">
        <f t="shared" si="1"/>
        <v> </v>
      </c>
      <c r="C120" s="55" t="s">
        <v>156</v>
      </c>
      <c r="D120" s="55" t="s">
        <v>156</v>
      </c>
      <c r="E120" s="55" t="s">
        <v>157</v>
      </c>
      <c r="F120" s="55" t="s">
        <v>2216</v>
      </c>
      <c r="G120" s="78"/>
      <c r="H120" s="78"/>
      <c r="I120" s="164"/>
      <c r="J120" s="72"/>
      <c r="K120" s="56"/>
      <c r="L120" s="56"/>
      <c r="M120" s="56"/>
      <c r="O120" s="53" t="str">
        <f>IF(K120&gt;0,COUNTIF($K$9:K120,"&gt;0")," ")</f>
        <v> </v>
      </c>
      <c r="Q120" s="1"/>
      <c r="R120" s="5"/>
    </row>
    <row r="121" spans="1:17" s="5" customFormat="1" ht="13.5" customHeight="1">
      <c r="A121" s="54">
        <v>44</v>
      </c>
      <c r="B121" s="54">
        <f t="shared" si="1"/>
        <v>44</v>
      </c>
      <c r="C121" s="55" t="s">
        <v>158</v>
      </c>
      <c r="D121" s="55" t="s">
        <v>158</v>
      </c>
      <c r="E121" s="55" t="s">
        <v>132</v>
      </c>
      <c r="F121" s="55" t="s">
        <v>2199</v>
      </c>
      <c r="G121" s="78" t="s">
        <v>2900</v>
      </c>
      <c r="H121" s="78" t="s">
        <v>2910</v>
      </c>
      <c r="I121" s="164">
        <v>6</v>
      </c>
      <c r="J121" s="72">
        <f aca="true" t="shared" si="2" ref="J121:J127">I121</f>
        <v>6</v>
      </c>
      <c r="K121" s="115"/>
      <c r="L121" s="56">
        <f>ROUND(I121*K121,2)</f>
        <v>0</v>
      </c>
      <c r="M121" s="56" t="e">
        <f>ROUND(J121*#REF!,2)</f>
        <v>#REF!</v>
      </c>
      <c r="O121" s="53" t="str">
        <f>IF(K121&gt;0,COUNTIF($K$9:K121,"&gt;0")," ")</f>
        <v> </v>
      </c>
      <c r="Q121" s="1"/>
    </row>
    <row r="122" spans="1:17" s="5" customFormat="1" ht="13.5" customHeight="1">
      <c r="A122" s="54">
        <v>45</v>
      </c>
      <c r="B122" s="54">
        <f t="shared" si="1"/>
        <v>45</v>
      </c>
      <c r="C122" s="55" t="s">
        <v>159</v>
      </c>
      <c r="D122" s="55" t="s">
        <v>159</v>
      </c>
      <c r="E122" s="55" t="s">
        <v>2643</v>
      </c>
      <c r="F122" s="55" t="s">
        <v>2217</v>
      </c>
      <c r="G122" s="78" t="s">
        <v>2900</v>
      </c>
      <c r="H122" s="78" t="s">
        <v>2910</v>
      </c>
      <c r="I122" s="164">
        <v>4</v>
      </c>
      <c r="J122" s="72">
        <f t="shared" si="2"/>
        <v>4</v>
      </c>
      <c r="K122" s="115"/>
      <c r="L122" s="56">
        <f>ROUND(I122*K122,2)</f>
        <v>0</v>
      </c>
      <c r="M122" s="56" t="e">
        <f>ROUND(J122*#REF!,2)</f>
        <v>#REF!</v>
      </c>
      <c r="O122" s="53" t="str">
        <f>IF(K122&gt;0,COUNTIF($K$9:K122,"&gt;0")," ")</f>
        <v> </v>
      </c>
      <c r="Q122" s="1"/>
    </row>
    <row r="123" spans="1:18" s="6" customFormat="1" ht="13.5" customHeight="1">
      <c r="A123" s="54" t="s">
        <v>2820</v>
      </c>
      <c r="B123" s="54" t="str">
        <f t="shared" si="1"/>
        <v> </v>
      </c>
      <c r="C123" s="55" t="s">
        <v>160</v>
      </c>
      <c r="D123" s="55" t="s">
        <v>160</v>
      </c>
      <c r="E123" s="55" t="s">
        <v>2644</v>
      </c>
      <c r="F123" s="55" t="s">
        <v>2218</v>
      </c>
      <c r="G123" s="78"/>
      <c r="H123" s="78"/>
      <c r="I123" s="164"/>
      <c r="J123" s="72"/>
      <c r="K123" s="56"/>
      <c r="L123" s="56"/>
      <c r="M123" s="56"/>
      <c r="O123" s="53" t="str">
        <f>IF(K123&gt;0,COUNTIF($K$9:K123,"&gt;0")," ")</f>
        <v> </v>
      </c>
      <c r="Q123" s="1"/>
      <c r="R123" s="5"/>
    </row>
    <row r="124" spans="1:17" s="5" customFormat="1" ht="13.5" customHeight="1">
      <c r="A124" s="54">
        <v>46</v>
      </c>
      <c r="B124" s="54">
        <f t="shared" si="1"/>
        <v>46</v>
      </c>
      <c r="C124" s="55" t="s">
        <v>161</v>
      </c>
      <c r="D124" s="55" t="s">
        <v>161</v>
      </c>
      <c r="E124" s="55" t="s">
        <v>162</v>
      </c>
      <c r="F124" s="55" t="s">
        <v>2219</v>
      </c>
      <c r="G124" s="78" t="s">
        <v>2900</v>
      </c>
      <c r="H124" s="78" t="s">
        <v>2910</v>
      </c>
      <c r="I124" s="164">
        <v>12</v>
      </c>
      <c r="J124" s="72">
        <f t="shared" si="2"/>
        <v>12</v>
      </c>
      <c r="K124" s="115"/>
      <c r="L124" s="56">
        <f>ROUND(I124*K124,2)</f>
        <v>0</v>
      </c>
      <c r="M124" s="56" t="e">
        <f>ROUND(J124*#REF!,2)</f>
        <v>#REF!</v>
      </c>
      <c r="O124" s="53" t="str">
        <f>IF(K124&gt;0,COUNTIF($K$9:K124,"&gt;0")," ")</f>
        <v> </v>
      </c>
      <c r="Q124" s="1"/>
    </row>
    <row r="125" spans="1:17" s="5" customFormat="1" ht="13.5" customHeight="1">
      <c r="A125" s="54">
        <v>47</v>
      </c>
      <c r="B125" s="54">
        <f t="shared" si="1"/>
        <v>47</v>
      </c>
      <c r="C125" s="55" t="s">
        <v>163</v>
      </c>
      <c r="D125" s="55" t="s">
        <v>163</v>
      </c>
      <c r="E125" s="55" t="s">
        <v>164</v>
      </c>
      <c r="F125" s="55" t="s">
        <v>2220</v>
      </c>
      <c r="G125" s="78" t="s">
        <v>2899</v>
      </c>
      <c r="H125" s="78" t="s">
        <v>2899</v>
      </c>
      <c r="I125" s="164">
        <v>800</v>
      </c>
      <c r="J125" s="72">
        <f t="shared" si="2"/>
        <v>800</v>
      </c>
      <c r="K125" s="115"/>
      <c r="L125" s="56">
        <f>ROUND(I125*K125,2)</f>
        <v>0</v>
      </c>
      <c r="M125" s="56" t="e">
        <f>ROUND(J125*#REF!,2)</f>
        <v>#REF!</v>
      </c>
      <c r="O125" s="53" t="str">
        <f>IF(K125&gt;0,COUNTIF($K$9:K125,"&gt;0")," ")</f>
        <v> </v>
      </c>
      <c r="Q125" s="1"/>
    </row>
    <row r="126" spans="1:18" s="6" customFormat="1" ht="13.5" customHeight="1">
      <c r="A126" s="54" t="s">
        <v>2820</v>
      </c>
      <c r="B126" s="54" t="str">
        <f t="shared" si="1"/>
        <v> </v>
      </c>
      <c r="C126" s="55" t="s">
        <v>165</v>
      </c>
      <c r="D126" s="55" t="s">
        <v>165</v>
      </c>
      <c r="E126" s="55" t="s">
        <v>2645</v>
      </c>
      <c r="F126" s="55" t="s">
        <v>2221</v>
      </c>
      <c r="G126" s="78"/>
      <c r="H126" s="78"/>
      <c r="I126" s="164"/>
      <c r="J126" s="72"/>
      <c r="K126" s="56"/>
      <c r="L126" s="56"/>
      <c r="M126" s="56"/>
      <c r="O126" s="53" t="str">
        <f>IF(K126&gt;0,COUNTIF($K$9:K126,"&gt;0")," ")</f>
        <v> </v>
      </c>
      <c r="Q126" s="1"/>
      <c r="R126" s="5"/>
    </row>
    <row r="127" spans="1:17" s="5" customFormat="1" ht="13.5" customHeight="1">
      <c r="A127" s="54">
        <v>48</v>
      </c>
      <c r="B127" s="54">
        <f t="shared" si="1"/>
        <v>48</v>
      </c>
      <c r="C127" s="55" t="s">
        <v>166</v>
      </c>
      <c r="D127" s="55" t="s">
        <v>166</v>
      </c>
      <c r="E127" s="55" t="s">
        <v>167</v>
      </c>
      <c r="F127" s="55" t="s">
        <v>2222</v>
      </c>
      <c r="G127" s="78" t="s">
        <v>2900</v>
      </c>
      <c r="H127" s="78" t="s">
        <v>2910</v>
      </c>
      <c r="I127" s="164">
        <v>30</v>
      </c>
      <c r="J127" s="72">
        <f t="shared" si="2"/>
        <v>30</v>
      </c>
      <c r="K127" s="115"/>
      <c r="L127" s="56">
        <f>ROUND(I127*K127,2)</f>
        <v>0</v>
      </c>
      <c r="M127" s="56" t="e">
        <f>ROUND(J127*#REF!,2)</f>
        <v>#REF!</v>
      </c>
      <c r="O127" s="53" t="str">
        <f>IF(K127&gt;0,COUNTIF($K$9:K127,"&gt;0")," ")</f>
        <v> </v>
      </c>
      <c r="Q127" s="1"/>
    </row>
    <row r="128" spans="1:15" s="53" customFormat="1" ht="13.5" customHeight="1">
      <c r="A128" s="54" t="s">
        <v>2820</v>
      </c>
      <c r="B128" s="54" t="str">
        <f t="shared" si="1"/>
        <v> </v>
      </c>
      <c r="C128" s="48"/>
      <c r="D128" s="48"/>
      <c r="E128" s="59" t="s">
        <v>168</v>
      </c>
      <c r="F128" s="59" t="s">
        <v>2869</v>
      </c>
      <c r="G128" s="60"/>
      <c r="H128" s="60"/>
      <c r="I128" s="167"/>
      <c r="J128" s="142"/>
      <c r="K128" s="67"/>
      <c r="L128" s="67">
        <f>SUM(L118:L127)</f>
        <v>0</v>
      </c>
      <c r="M128" s="67" t="e">
        <f>SUM(M118:M127)</f>
        <v>#REF!</v>
      </c>
      <c r="O128" s="53" t="str">
        <f>IF(K128&gt;0,COUNTIF($K$9:K128,"&gt;0")," ")</f>
        <v> </v>
      </c>
    </row>
    <row r="129" spans="1:15" s="53" customFormat="1" ht="12">
      <c r="A129" s="54" t="s">
        <v>2820</v>
      </c>
      <c r="B129" s="54" t="str">
        <f t="shared" si="1"/>
        <v> </v>
      </c>
      <c r="C129" s="68"/>
      <c r="D129" s="68"/>
      <c r="E129" s="63"/>
      <c r="F129" s="63"/>
      <c r="G129" s="64"/>
      <c r="H129" s="64"/>
      <c r="I129" s="166"/>
      <c r="J129" s="141"/>
      <c r="K129" s="56"/>
      <c r="L129" s="56"/>
      <c r="M129" s="56"/>
      <c r="O129" s="53" t="str">
        <f>IF(K129&gt;0,COUNTIF($K$9:K129,"&gt;0")," ")</f>
        <v> </v>
      </c>
    </row>
    <row r="130" spans="1:15" s="53" customFormat="1" ht="13.5" customHeight="1">
      <c r="A130" s="54" t="s">
        <v>2820</v>
      </c>
      <c r="B130" s="54" t="str">
        <f t="shared" si="1"/>
        <v> </v>
      </c>
      <c r="C130" s="48" t="s">
        <v>169</v>
      </c>
      <c r="D130" s="48" t="s">
        <v>169</v>
      </c>
      <c r="E130" s="49" t="s">
        <v>2646</v>
      </c>
      <c r="F130" s="49" t="s">
        <v>2223</v>
      </c>
      <c r="G130" s="50"/>
      <c r="H130" s="50"/>
      <c r="I130" s="163"/>
      <c r="J130" s="139"/>
      <c r="K130" s="56"/>
      <c r="L130" s="56"/>
      <c r="M130" s="56"/>
      <c r="O130" s="53" t="str">
        <f>IF(K130&gt;0,COUNTIF($K$9:K130,"&gt;0")," ")</f>
        <v> </v>
      </c>
    </row>
    <row r="131" spans="1:15" s="53" customFormat="1" ht="13.5" customHeight="1">
      <c r="A131" s="54" t="s">
        <v>2820</v>
      </c>
      <c r="B131" s="54" t="str">
        <f t="shared" si="1"/>
        <v> </v>
      </c>
      <c r="C131" s="48" t="s">
        <v>1418</v>
      </c>
      <c r="D131" s="48" t="s">
        <v>1418</v>
      </c>
      <c r="E131" s="49" t="s">
        <v>2647</v>
      </c>
      <c r="F131" s="49" t="s">
        <v>2224</v>
      </c>
      <c r="G131" s="50"/>
      <c r="H131" s="50"/>
      <c r="I131" s="163"/>
      <c r="J131" s="139"/>
      <c r="K131" s="56"/>
      <c r="L131" s="56"/>
      <c r="M131" s="56"/>
      <c r="O131" s="53" t="str">
        <f>IF(K131&gt;0,COUNTIF($K$9:K131,"&gt;0")," ")</f>
        <v> </v>
      </c>
    </row>
    <row r="132" spans="1:15" s="53" customFormat="1" ht="13.5" customHeight="1">
      <c r="A132" s="54" t="s">
        <v>2820</v>
      </c>
      <c r="B132" s="54" t="str">
        <f t="shared" si="1"/>
        <v> </v>
      </c>
      <c r="C132" s="55" t="s">
        <v>1419</v>
      </c>
      <c r="D132" s="55" t="s">
        <v>1419</v>
      </c>
      <c r="E132" s="55" t="s">
        <v>2648</v>
      </c>
      <c r="F132" s="55" t="s">
        <v>2225</v>
      </c>
      <c r="G132" s="78"/>
      <c r="H132" s="78"/>
      <c r="I132" s="163"/>
      <c r="J132" s="139"/>
      <c r="K132" s="56"/>
      <c r="L132" s="56"/>
      <c r="M132" s="56"/>
      <c r="O132" s="53" t="str">
        <f>IF(K132&gt;0,COUNTIF($K$9:K132,"&gt;0")," ")</f>
        <v> </v>
      </c>
    </row>
    <row r="133" spans="1:23" s="5" customFormat="1" ht="13.5" customHeight="1">
      <c r="A133" s="54">
        <v>49</v>
      </c>
      <c r="B133" s="54">
        <f t="shared" si="1"/>
        <v>49</v>
      </c>
      <c r="C133" s="55" t="s">
        <v>1420</v>
      </c>
      <c r="D133" s="55" t="s">
        <v>1420</v>
      </c>
      <c r="E133" s="55" t="s">
        <v>2649</v>
      </c>
      <c r="F133" s="55" t="s">
        <v>2226</v>
      </c>
      <c r="G133" s="78" t="s">
        <v>2904</v>
      </c>
      <c r="H133" s="78" t="s">
        <v>2904</v>
      </c>
      <c r="I133" s="164">
        <v>78000</v>
      </c>
      <c r="J133" s="72">
        <f>I133</f>
        <v>78000</v>
      </c>
      <c r="K133" s="115"/>
      <c r="L133" s="56">
        <f>ROUND(I133*K133,2)</f>
        <v>0</v>
      </c>
      <c r="M133" s="56" t="e">
        <f>ROUND(J133*#REF!,2)</f>
        <v>#REF!</v>
      </c>
      <c r="O133" s="53" t="str">
        <f>IF(K133&gt;0,COUNTIF($K$9:K133,"&gt;0")," ")</f>
        <v> </v>
      </c>
      <c r="Q133" s="1"/>
      <c r="R133" s="6"/>
      <c r="S133" s="6"/>
      <c r="T133" s="6"/>
      <c r="U133" s="6"/>
      <c r="V133" s="6"/>
      <c r="W133" s="6"/>
    </row>
    <row r="134" spans="1:17" s="5" customFormat="1" ht="13.5" customHeight="1">
      <c r="A134" s="54">
        <v>50</v>
      </c>
      <c r="B134" s="54">
        <f t="shared" si="1"/>
        <v>50</v>
      </c>
      <c r="C134" s="55" t="s">
        <v>1421</v>
      </c>
      <c r="D134" s="55" t="s">
        <v>1421</v>
      </c>
      <c r="E134" s="55" t="s">
        <v>171</v>
      </c>
      <c r="F134" s="55" t="s">
        <v>2227</v>
      </c>
      <c r="G134" s="78" t="s">
        <v>2904</v>
      </c>
      <c r="H134" s="78" t="s">
        <v>2904</v>
      </c>
      <c r="I134" s="164">
        <v>6000</v>
      </c>
      <c r="J134" s="72">
        <f>I134</f>
        <v>6000</v>
      </c>
      <c r="K134" s="115"/>
      <c r="L134" s="56">
        <f>ROUND(I134*K134,2)</f>
        <v>0</v>
      </c>
      <c r="M134" s="56" t="e">
        <f>ROUND(J134*#REF!,2)</f>
        <v>#REF!</v>
      </c>
      <c r="O134" s="53" t="str">
        <f>IF(K134&gt;0,COUNTIF($K$9:K134,"&gt;0")," ")</f>
        <v> </v>
      </c>
      <c r="Q134" s="1"/>
    </row>
    <row r="135" spans="1:17" s="5" customFormat="1" ht="24">
      <c r="A135" s="54" t="s">
        <v>2820</v>
      </c>
      <c r="B135" s="54" t="str">
        <f t="shared" si="1"/>
        <v> </v>
      </c>
      <c r="C135" s="55" t="s">
        <v>2247</v>
      </c>
      <c r="D135" s="55" t="s">
        <v>2247</v>
      </c>
      <c r="E135" s="55" t="s">
        <v>172</v>
      </c>
      <c r="F135" s="55" t="s">
        <v>2228</v>
      </c>
      <c r="G135" s="78"/>
      <c r="H135" s="78"/>
      <c r="I135" s="164"/>
      <c r="J135" s="72"/>
      <c r="K135" s="56"/>
      <c r="L135" s="56"/>
      <c r="M135" s="56"/>
      <c r="O135" s="53" t="str">
        <f>IF(K135&gt;0,COUNTIF($K$9:K135,"&gt;0")," ")</f>
        <v> </v>
      </c>
      <c r="Q135" s="1"/>
    </row>
    <row r="136" spans="1:17" s="5" customFormat="1" ht="24">
      <c r="A136" s="54">
        <v>51</v>
      </c>
      <c r="B136" s="54">
        <f t="shared" si="1"/>
        <v>51</v>
      </c>
      <c r="C136" s="55" t="s">
        <v>1422</v>
      </c>
      <c r="D136" s="55" t="s">
        <v>1422</v>
      </c>
      <c r="E136" s="55" t="s">
        <v>173</v>
      </c>
      <c r="F136" s="55" t="s">
        <v>2229</v>
      </c>
      <c r="G136" s="78" t="s">
        <v>2904</v>
      </c>
      <c r="H136" s="78" t="s">
        <v>2904</v>
      </c>
      <c r="I136" s="164">
        <v>200</v>
      </c>
      <c r="J136" s="72">
        <f>I136</f>
        <v>200</v>
      </c>
      <c r="K136" s="115"/>
      <c r="L136" s="56">
        <f>ROUND(I136*K136,2)</f>
        <v>0</v>
      </c>
      <c r="M136" s="56" t="e">
        <f>ROUND(J136*#REF!,2)</f>
        <v>#REF!</v>
      </c>
      <c r="O136" s="53" t="str">
        <f>IF(K136&gt;0,COUNTIF($K$9:K136,"&gt;0")," ")</f>
        <v> </v>
      </c>
      <c r="Q136" s="1"/>
    </row>
    <row r="137" spans="1:22" s="5" customFormat="1" ht="13.5" customHeight="1">
      <c r="A137" s="54">
        <v>52</v>
      </c>
      <c r="B137" s="54">
        <f t="shared" si="1"/>
        <v>52</v>
      </c>
      <c r="C137" s="55" t="s">
        <v>1423</v>
      </c>
      <c r="D137" s="55" t="s">
        <v>1423</v>
      </c>
      <c r="E137" s="55" t="s">
        <v>174</v>
      </c>
      <c r="F137" s="55" t="s">
        <v>2230</v>
      </c>
      <c r="G137" s="78" t="s">
        <v>2904</v>
      </c>
      <c r="H137" s="78" t="s">
        <v>2904</v>
      </c>
      <c r="I137" s="164">
        <v>2700</v>
      </c>
      <c r="J137" s="72">
        <f>I137</f>
        <v>2700</v>
      </c>
      <c r="K137" s="115"/>
      <c r="L137" s="56">
        <f>ROUND(I137*K137,2)</f>
        <v>0</v>
      </c>
      <c r="M137" s="56" t="e">
        <f>ROUND(J137*#REF!,2)</f>
        <v>#REF!</v>
      </c>
      <c r="O137" s="53" t="str">
        <f>IF(K137&gt;0,COUNTIF($K$9:K137,"&gt;0")," ")</f>
        <v> </v>
      </c>
      <c r="Q137" s="1"/>
      <c r="R137" s="6"/>
      <c r="V137" s="6"/>
    </row>
    <row r="138" spans="1:22" s="5" customFormat="1" ht="13.5" customHeight="1">
      <c r="A138" s="54">
        <v>53</v>
      </c>
      <c r="B138" s="54">
        <f t="shared" si="1"/>
        <v>53</v>
      </c>
      <c r="C138" s="55" t="s">
        <v>1424</v>
      </c>
      <c r="D138" s="55" t="s">
        <v>1424</v>
      </c>
      <c r="E138" s="55" t="s">
        <v>175</v>
      </c>
      <c r="F138" s="55" t="s">
        <v>2231</v>
      </c>
      <c r="G138" s="78" t="s">
        <v>2904</v>
      </c>
      <c r="H138" s="78" t="s">
        <v>2904</v>
      </c>
      <c r="I138" s="164">
        <v>800</v>
      </c>
      <c r="J138" s="72">
        <f>I138</f>
        <v>800</v>
      </c>
      <c r="K138" s="115"/>
      <c r="L138" s="56">
        <f>ROUND(I138*K138,2)</f>
        <v>0</v>
      </c>
      <c r="M138" s="56" t="e">
        <f>ROUND(J138*#REF!,2)</f>
        <v>#REF!</v>
      </c>
      <c r="O138" s="53" t="str">
        <f>IF(K138&gt;0,COUNTIF($K$9:K138,"&gt;0")," ")</f>
        <v> </v>
      </c>
      <c r="Q138" s="1"/>
      <c r="R138" s="6"/>
      <c r="V138" s="6"/>
    </row>
    <row r="139" spans="1:18" s="6" customFormat="1" ht="13.5" customHeight="1">
      <c r="A139" s="54" t="s">
        <v>2820</v>
      </c>
      <c r="B139" s="54" t="str">
        <f t="shared" si="1"/>
        <v> </v>
      </c>
      <c r="C139" s="55" t="s">
        <v>1611</v>
      </c>
      <c r="D139" s="55" t="s">
        <v>1611</v>
      </c>
      <c r="E139" s="55" t="s">
        <v>176</v>
      </c>
      <c r="F139" s="55" t="s">
        <v>2232</v>
      </c>
      <c r="G139" s="78"/>
      <c r="H139" s="78"/>
      <c r="I139" s="164"/>
      <c r="J139" s="72"/>
      <c r="K139" s="56"/>
      <c r="L139" s="56"/>
      <c r="M139" s="56"/>
      <c r="O139" s="53" t="str">
        <f>IF(K139&gt;0,COUNTIF($K$9:K139,"&gt;0")," ")</f>
        <v> </v>
      </c>
      <c r="Q139" s="1"/>
      <c r="R139" s="5"/>
    </row>
    <row r="140" spans="1:17" s="5" customFormat="1" ht="13.5" customHeight="1">
      <c r="A140" s="54">
        <v>54</v>
      </c>
      <c r="B140" s="54">
        <f t="shared" si="1"/>
        <v>54</v>
      </c>
      <c r="C140" s="55" t="s">
        <v>1425</v>
      </c>
      <c r="D140" s="55" t="s">
        <v>1425</v>
      </c>
      <c r="E140" s="55" t="s">
        <v>177</v>
      </c>
      <c r="F140" s="55" t="s">
        <v>2233</v>
      </c>
      <c r="G140" s="78" t="s">
        <v>2904</v>
      </c>
      <c r="H140" s="78" t="s">
        <v>2904</v>
      </c>
      <c r="I140" s="164">
        <v>2319</v>
      </c>
      <c r="J140" s="72">
        <f>I140</f>
        <v>2319</v>
      </c>
      <c r="K140" s="115"/>
      <c r="L140" s="56">
        <f>ROUND(I140*K140,2)</f>
        <v>0</v>
      </c>
      <c r="M140" s="56" t="e">
        <f>ROUND(J140*#REF!,2)</f>
        <v>#REF!</v>
      </c>
      <c r="O140" s="53" t="str">
        <f>IF(K140&gt;0,COUNTIF($K$9:K140,"&gt;0")," ")</f>
        <v> </v>
      </c>
      <c r="Q140" s="1"/>
    </row>
    <row r="141" spans="1:17" s="5" customFormat="1" ht="13.5" customHeight="1">
      <c r="A141" s="54">
        <v>55</v>
      </c>
      <c r="B141" s="54">
        <f aca="true" t="shared" si="3" ref="B141:B204">A141</f>
        <v>55</v>
      </c>
      <c r="C141" s="55" t="s">
        <v>1426</v>
      </c>
      <c r="D141" s="55" t="s">
        <v>1426</v>
      </c>
      <c r="E141" s="55" t="s">
        <v>178</v>
      </c>
      <c r="F141" s="55" t="s">
        <v>2234</v>
      </c>
      <c r="G141" s="78" t="s">
        <v>2904</v>
      </c>
      <c r="H141" s="78" t="s">
        <v>2904</v>
      </c>
      <c r="I141" s="164">
        <v>2587.5</v>
      </c>
      <c r="J141" s="72">
        <f>I141</f>
        <v>2587.5</v>
      </c>
      <c r="K141" s="115"/>
      <c r="L141" s="56">
        <f>ROUND(I141*K141,2)</f>
        <v>0</v>
      </c>
      <c r="M141" s="56" t="e">
        <f>ROUND(J141*#REF!,2)</f>
        <v>#REF!</v>
      </c>
      <c r="O141" s="53" t="str">
        <f>IF(K141&gt;0,COUNTIF($K$9:K141,"&gt;0")," ")</f>
        <v> </v>
      </c>
      <c r="Q141" s="1"/>
    </row>
    <row r="142" spans="1:18" s="6" customFormat="1" ht="24">
      <c r="A142" s="54" t="s">
        <v>2820</v>
      </c>
      <c r="B142" s="54" t="str">
        <f t="shared" si="3"/>
        <v> </v>
      </c>
      <c r="C142" s="55" t="s">
        <v>1427</v>
      </c>
      <c r="D142" s="55" t="s">
        <v>1427</v>
      </c>
      <c r="E142" s="55" t="s">
        <v>179</v>
      </c>
      <c r="F142" s="55" t="s">
        <v>2235</v>
      </c>
      <c r="G142" s="78"/>
      <c r="H142" s="78"/>
      <c r="I142" s="164"/>
      <c r="J142" s="72"/>
      <c r="K142" s="56"/>
      <c r="L142" s="56"/>
      <c r="M142" s="56"/>
      <c r="O142" s="53" t="str">
        <f>IF(K142&gt;0,COUNTIF($K$9:K142,"&gt;0")," ")</f>
        <v> </v>
      </c>
      <c r="Q142" s="1"/>
      <c r="R142" s="5"/>
    </row>
    <row r="143" spans="1:18" s="6" customFormat="1" ht="13.5" customHeight="1">
      <c r="A143" s="54" t="s">
        <v>2820</v>
      </c>
      <c r="B143" s="54" t="str">
        <f t="shared" si="3"/>
        <v> </v>
      </c>
      <c r="C143" s="55" t="s">
        <v>1612</v>
      </c>
      <c r="D143" s="55" t="s">
        <v>1612</v>
      </c>
      <c r="E143" s="55" t="s">
        <v>2650</v>
      </c>
      <c r="F143" s="55" t="s">
        <v>2236</v>
      </c>
      <c r="G143" s="78"/>
      <c r="H143" s="78"/>
      <c r="I143" s="164"/>
      <c r="J143" s="72"/>
      <c r="K143" s="56"/>
      <c r="L143" s="56"/>
      <c r="M143" s="56"/>
      <c r="O143" s="53" t="str">
        <f>IF(K143&gt;0,COUNTIF($K$9:K143,"&gt;0")," ")</f>
        <v> </v>
      </c>
      <c r="Q143" s="1"/>
      <c r="R143" s="5"/>
    </row>
    <row r="144" spans="1:17" s="5" customFormat="1" ht="13.5" customHeight="1">
      <c r="A144" s="54">
        <v>56</v>
      </c>
      <c r="B144" s="54">
        <f t="shared" si="3"/>
        <v>56</v>
      </c>
      <c r="C144" s="55" t="s">
        <v>1428</v>
      </c>
      <c r="D144" s="55" t="s">
        <v>1428</v>
      </c>
      <c r="E144" s="55" t="s">
        <v>180</v>
      </c>
      <c r="F144" s="55" t="s">
        <v>2237</v>
      </c>
      <c r="G144" s="78" t="s">
        <v>2904</v>
      </c>
      <c r="H144" s="78" t="s">
        <v>2904</v>
      </c>
      <c r="I144" s="164">
        <v>5729.015</v>
      </c>
      <c r="J144" s="72">
        <f>I144</f>
        <v>5729.015</v>
      </c>
      <c r="K144" s="115"/>
      <c r="L144" s="56">
        <f>ROUND(I144*K144,2)</f>
        <v>0</v>
      </c>
      <c r="M144" s="56" t="e">
        <f>ROUND(J144*#REF!,2)</f>
        <v>#REF!</v>
      </c>
      <c r="O144" s="53" t="str">
        <f>IF(K144&gt;0,COUNTIF($K$9:K144,"&gt;0")," ")</f>
        <v> </v>
      </c>
      <c r="Q144" s="1"/>
    </row>
    <row r="145" spans="1:17" s="5" customFormat="1" ht="24">
      <c r="A145" s="54">
        <v>57</v>
      </c>
      <c r="B145" s="54">
        <f t="shared" si="3"/>
        <v>57</v>
      </c>
      <c r="C145" s="55" t="s">
        <v>1429</v>
      </c>
      <c r="D145" s="55" t="s">
        <v>1429</v>
      </c>
      <c r="E145" s="55" t="s">
        <v>2651</v>
      </c>
      <c r="F145" s="55" t="s">
        <v>2238</v>
      </c>
      <c r="G145" s="78" t="s">
        <v>2904</v>
      </c>
      <c r="H145" s="78" t="s">
        <v>2904</v>
      </c>
      <c r="I145" s="164">
        <v>10143.035</v>
      </c>
      <c r="J145" s="72">
        <f>I145</f>
        <v>10143.035</v>
      </c>
      <c r="K145" s="115"/>
      <c r="L145" s="56">
        <f>ROUND(I145*K145,2)</f>
        <v>0</v>
      </c>
      <c r="M145" s="56" t="e">
        <f>ROUND(J145*#REF!,2)</f>
        <v>#REF!</v>
      </c>
      <c r="O145" s="53" t="str">
        <f>IF(K145&gt;0,COUNTIF($K$9:K145,"&gt;0")," ")</f>
        <v> </v>
      </c>
      <c r="Q145" s="1"/>
    </row>
    <row r="146" spans="1:18" s="6" customFormat="1" ht="13.5" customHeight="1">
      <c r="A146" s="54" t="s">
        <v>2820</v>
      </c>
      <c r="B146" s="54" t="str">
        <f t="shared" si="3"/>
        <v> </v>
      </c>
      <c r="C146" s="55" t="s">
        <v>1430</v>
      </c>
      <c r="D146" s="55" t="s">
        <v>1430</v>
      </c>
      <c r="E146" s="55" t="s">
        <v>181</v>
      </c>
      <c r="F146" s="55" t="s">
        <v>2239</v>
      </c>
      <c r="G146" s="78"/>
      <c r="H146" s="78"/>
      <c r="I146" s="164"/>
      <c r="J146" s="72"/>
      <c r="K146" s="56"/>
      <c r="L146" s="56"/>
      <c r="M146" s="56"/>
      <c r="O146" s="53" t="str">
        <f>IF(K146&gt;0,COUNTIF($K$9:K146,"&gt;0")," ")</f>
        <v> </v>
      </c>
      <c r="Q146" s="1"/>
      <c r="R146" s="5"/>
    </row>
    <row r="147" spans="1:18" s="6" customFormat="1" ht="13.5" customHeight="1">
      <c r="A147" s="54" t="s">
        <v>2820</v>
      </c>
      <c r="B147" s="54" t="str">
        <f t="shared" si="3"/>
        <v> </v>
      </c>
      <c r="C147" s="55" t="s">
        <v>1431</v>
      </c>
      <c r="D147" s="55" t="s">
        <v>1431</v>
      </c>
      <c r="E147" s="55" t="s">
        <v>182</v>
      </c>
      <c r="F147" s="55" t="s">
        <v>2240</v>
      </c>
      <c r="G147" s="78"/>
      <c r="H147" s="78"/>
      <c r="I147" s="164"/>
      <c r="J147" s="72"/>
      <c r="K147" s="56"/>
      <c r="L147" s="56"/>
      <c r="M147" s="56"/>
      <c r="O147" s="53" t="str">
        <f>IF(K147&gt;0,COUNTIF($K$9:K147,"&gt;0")," ")</f>
        <v> </v>
      </c>
      <c r="Q147" s="1"/>
      <c r="R147" s="5"/>
    </row>
    <row r="148" spans="1:17" s="5" customFormat="1" ht="13.5" customHeight="1">
      <c r="A148" s="54">
        <v>58</v>
      </c>
      <c r="B148" s="54">
        <f t="shared" si="3"/>
        <v>58</v>
      </c>
      <c r="C148" s="55" t="s">
        <v>1432</v>
      </c>
      <c r="D148" s="55" t="s">
        <v>1432</v>
      </c>
      <c r="E148" s="55" t="s">
        <v>183</v>
      </c>
      <c r="F148" s="55" t="s">
        <v>2241</v>
      </c>
      <c r="G148" s="78" t="s">
        <v>2904</v>
      </c>
      <c r="H148" s="78" t="s">
        <v>2904</v>
      </c>
      <c r="I148" s="164">
        <v>99</v>
      </c>
      <c r="J148" s="72">
        <f>I148</f>
        <v>99</v>
      </c>
      <c r="K148" s="115"/>
      <c r="L148" s="56">
        <f>ROUND(I148*K148,2)</f>
        <v>0</v>
      </c>
      <c r="M148" s="56" t="e">
        <f>ROUND(J148*#REF!,2)</f>
        <v>#REF!</v>
      </c>
      <c r="O148" s="53" t="str">
        <f>IF(K148&gt;0,COUNTIF($K$9:K148,"&gt;0")," ")</f>
        <v> </v>
      </c>
      <c r="Q148" s="1"/>
    </row>
    <row r="149" spans="1:18" s="6" customFormat="1" ht="13.5" customHeight="1">
      <c r="A149" s="54" t="s">
        <v>2820</v>
      </c>
      <c r="B149" s="54" t="str">
        <f t="shared" si="3"/>
        <v> </v>
      </c>
      <c r="C149" s="55" t="s">
        <v>1605</v>
      </c>
      <c r="D149" s="55" t="s">
        <v>1605</v>
      </c>
      <c r="E149" s="55" t="s">
        <v>2652</v>
      </c>
      <c r="F149" s="55" t="s">
        <v>2242</v>
      </c>
      <c r="G149" s="78"/>
      <c r="H149" s="78"/>
      <c r="I149" s="164"/>
      <c r="J149" s="72"/>
      <c r="K149" s="56"/>
      <c r="L149" s="56"/>
      <c r="M149" s="56"/>
      <c r="O149" s="53" t="str">
        <f>IF(K149&gt;0,COUNTIF($K$9:K149,"&gt;0")," ")</f>
        <v> </v>
      </c>
      <c r="Q149" s="1"/>
      <c r="R149" s="5"/>
    </row>
    <row r="150" spans="1:17" s="5" customFormat="1" ht="13.5" customHeight="1">
      <c r="A150" s="54">
        <v>59</v>
      </c>
      <c r="B150" s="54">
        <f t="shared" si="3"/>
        <v>59</v>
      </c>
      <c r="C150" s="55" t="s">
        <v>1433</v>
      </c>
      <c r="D150" s="55" t="s">
        <v>1433</v>
      </c>
      <c r="E150" s="55" t="s">
        <v>184</v>
      </c>
      <c r="F150" s="55" t="s">
        <v>2243</v>
      </c>
      <c r="G150" s="78" t="s">
        <v>2904</v>
      </c>
      <c r="H150" s="78" t="s">
        <v>2904</v>
      </c>
      <c r="I150" s="164">
        <v>135.09</v>
      </c>
      <c r="J150" s="72">
        <f>I150</f>
        <v>135.09</v>
      </c>
      <c r="K150" s="115"/>
      <c r="L150" s="56">
        <f>ROUND(I150*K150,2)</f>
        <v>0</v>
      </c>
      <c r="M150" s="56" t="e">
        <f>ROUND(J150*#REF!,2)</f>
        <v>#REF!</v>
      </c>
      <c r="O150" s="53" t="str">
        <f>IF(K150&gt;0,COUNTIF($K$9:K150,"&gt;0")," ")</f>
        <v> </v>
      </c>
      <c r="Q150" s="1"/>
    </row>
    <row r="151" spans="1:17" s="5" customFormat="1" ht="13.5" customHeight="1">
      <c r="A151" s="54">
        <v>60</v>
      </c>
      <c r="B151" s="54">
        <f t="shared" si="3"/>
        <v>60</v>
      </c>
      <c r="C151" s="55" t="s">
        <v>1434</v>
      </c>
      <c r="D151" s="55" t="s">
        <v>1434</v>
      </c>
      <c r="E151" s="55" t="s">
        <v>185</v>
      </c>
      <c r="F151" s="55" t="s">
        <v>2244</v>
      </c>
      <c r="G151" s="78" t="s">
        <v>2904</v>
      </c>
      <c r="H151" s="78" t="s">
        <v>2904</v>
      </c>
      <c r="I151" s="164">
        <v>3524.697</v>
      </c>
      <c r="J151" s="72">
        <f>I151</f>
        <v>3524.697</v>
      </c>
      <c r="K151" s="115"/>
      <c r="L151" s="56">
        <f>ROUND(I151*K151,2)</f>
        <v>0</v>
      </c>
      <c r="M151" s="56" t="e">
        <f>ROUND(J151*#REF!,2)</f>
        <v>#REF!</v>
      </c>
      <c r="O151" s="53" t="str">
        <f>IF(K151&gt;0,COUNTIF($K$9:K151,"&gt;0")," ")</f>
        <v> </v>
      </c>
      <c r="Q151" s="1"/>
    </row>
    <row r="152" spans="1:17" s="5" customFormat="1" ht="13.5" customHeight="1">
      <c r="A152" s="54">
        <v>61</v>
      </c>
      <c r="B152" s="54">
        <f t="shared" si="3"/>
        <v>61</v>
      </c>
      <c r="C152" s="55" t="s">
        <v>1435</v>
      </c>
      <c r="D152" s="55" t="s">
        <v>1435</v>
      </c>
      <c r="E152" s="55" t="s">
        <v>186</v>
      </c>
      <c r="F152" s="55" t="s">
        <v>2245</v>
      </c>
      <c r="G152" s="78" t="s">
        <v>2904</v>
      </c>
      <c r="H152" s="78" t="s">
        <v>2904</v>
      </c>
      <c r="I152" s="164">
        <v>1414.175</v>
      </c>
      <c r="J152" s="72">
        <f>I152</f>
        <v>1414.175</v>
      </c>
      <c r="K152" s="115"/>
      <c r="L152" s="56">
        <f>ROUND(I152*K152,2)</f>
        <v>0</v>
      </c>
      <c r="M152" s="56" t="e">
        <f>ROUND(J152*#REF!,2)</f>
        <v>#REF!</v>
      </c>
      <c r="O152" s="53" t="str">
        <f>IF(K152&gt;0,COUNTIF($K$9:K152,"&gt;0")," ")</f>
        <v> </v>
      </c>
      <c r="Q152" s="1"/>
    </row>
    <row r="153" spans="1:17" s="5" customFormat="1" ht="13.5" customHeight="1">
      <c r="A153" s="54">
        <v>62</v>
      </c>
      <c r="B153" s="54">
        <f t="shared" si="3"/>
        <v>62</v>
      </c>
      <c r="C153" s="55" t="s">
        <v>1436</v>
      </c>
      <c r="D153" s="55" t="s">
        <v>1436</v>
      </c>
      <c r="E153" s="55" t="s">
        <v>187</v>
      </c>
      <c r="F153" s="55" t="s">
        <v>2246</v>
      </c>
      <c r="G153" s="78" t="s">
        <v>2904</v>
      </c>
      <c r="H153" s="78" t="s">
        <v>2904</v>
      </c>
      <c r="I153" s="164">
        <v>1845.578</v>
      </c>
      <c r="J153" s="72">
        <f>I153</f>
        <v>1845.578</v>
      </c>
      <c r="K153" s="115"/>
      <c r="L153" s="56">
        <f>ROUND(I153*K153,2)</f>
        <v>0</v>
      </c>
      <c r="M153" s="56" t="e">
        <f>ROUND(J153*#REF!,2)</f>
        <v>#REF!</v>
      </c>
      <c r="O153" s="53" t="str">
        <f>IF(K153&gt;0,COUNTIF($K$9:K153,"&gt;0")," ")</f>
        <v> </v>
      </c>
      <c r="Q153" s="1"/>
    </row>
    <row r="154" spans="1:15" s="53" customFormat="1" ht="13.5" customHeight="1">
      <c r="A154" s="54" t="s">
        <v>2820</v>
      </c>
      <c r="B154" s="54" t="str">
        <f t="shared" si="3"/>
        <v> </v>
      </c>
      <c r="C154" s="48"/>
      <c r="D154" s="48"/>
      <c r="E154" s="59" t="s">
        <v>343</v>
      </c>
      <c r="F154" s="59" t="s">
        <v>2868</v>
      </c>
      <c r="G154" s="60"/>
      <c r="H154" s="60"/>
      <c r="I154" s="167"/>
      <c r="J154" s="142"/>
      <c r="K154" s="67"/>
      <c r="L154" s="67">
        <f>SUM(L133:L153)</f>
        <v>0</v>
      </c>
      <c r="M154" s="67" t="e">
        <f>SUM(M133:M153)</f>
        <v>#REF!</v>
      </c>
      <c r="O154" s="53" t="str">
        <f>IF(K154&gt;0,COUNTIF($K$9:K154,"&gt;0")," ")</f>
        <v> </v>
      </c>
    </row>
    <row r="155" spans="1:15" s="53" customFormat="1" ht="12">
      <c r="A155" s="54" t="s">
        <v>2820</v>
      </c>
      <c r="B155" s="54" t="str">
        <f t="shared" si="3"/>
        <v> </v>
      </c>
      <c r="C155" s="68"/>
      <c r="D155" s="68"/>
      <c r="E155" s="63"/>
      <c r="F155" s="63"/>
      <c r="G155" s="64"/>
      <c r="H155" s="64"/>
      <c r="I155" s="166"/>
      <c r="J155" s="141"/>
      <c r="K155" s="56"/>
      <c r="L155" s="56"/>
      <c r="M155" s="56"/>
      <c r="O155" s="53" t="str">
        <f>IF(K155&gt;0,COUNTIF($K$9:K155,"&gt;0")," ")</f>
        <v> </v>
      </c>
    </row>
    <row r="156" spans="1:18" s="6" customFormat="1" ht="13.5" customHeight="1">
      <c r="A156" s="54" t="s">
        <v>2820</v>
      </c>
      <c r="B156" s="54" t="str">
        <f t="shared" si="3"/>
        <v> </v>
      </c>
      <c r="C156" s="48" t="s">
        <v>188</v>
      </c>
      <c r="D156" s="48" t="s">
        <v>188</v>
      </c>
      <c r="E156" s="49" t="s">
        <v>2653</v>
      </c>
      <c r="F156" s="49" t="s">
        <v>2248</v>
      </c>
      <c r="G156" s="50"/>
      <c r="H156" s="50"/>
      <c r="I156" s="173"/>
      <c r="J156" s="148"/>
      <c r="K156" s="56"/>
      <c r="L156" s="56"/>
      <c r="M156" s="56"/>
      <c r="O156" s="53" t="str">
        <f>IF(K156&gt;0,COUNTIF($K$9:K156,"&gt;0")," ")</f>
        <v> </v>
      </c>
      <c r="Q156" s="1"/>
      <c r="R156" s="5"/>
    </row>
    <row r="157" spans="1:18" s="6" customFormat="1" ht="13.5" customHeight="1">
      <c r="A157" s="54" t="s">
        <v>2820</v>
      </c>
      <c r="B157" s="54" t="str">
        <f t="shared" si="3"/>
        <v> </v>
      </c>
      <c r="C157" s="55" t="s">
        <v>189</v>
      </c>
      <c r="D157" s="55" t="s">
        <v>189</v>
      </c>
      <c r="E157" s="55" t="s">
        <v>2654</v>
      </c>
      <c r="F157" s="55" t="s">
        <v>2249</v>
      </c>
      <c r="G157" s="78"/>
      <c r="H157" s="78"/>
      <c r="I157" s="173"/>
      <c r="J157" s="148"/>
      <c r="K157" s="56"/>
      <c r="L157" s="56"/>
      <c r="M157" s="56"/>
      <c r="O157" s="53" t="str">
        <f>IF(K157&gt;0,COUNTIF($K$9:K157,"&gt;0")," ")</f>
        <v> </v>
      </c>
      <c r="Q157" s="1"/>
      <c r="R157" s="5"/>
    </row>
    <row r="158" spans="1:18" s="6" customFormat="1" ht="11.25" customHeight="1">
      <c r="A158" s="54" t="s">
        <v>2820</v>
      </c>
      <c r="B158" s="54" t="str">
        <f t="shared" si="3"/>
        <v> </v>
      </c>
      <c r="C158" s="55" t="s">
        <v>190</v>
      </c>
      <c r="D158" s="55" t="s">
        <v>190</v>
      </c>
      <c r="E158" s="55" t="s">
        <v>191</v>
      </c>
      <c r="F158" s="55" t="s">
        <v>2250</v>
      </c>
      <c r="G158" s="78"/>
      <c r="H158" s="78"/>
      <c r="I158" s="173"/>
      <c r="J158" s="148"/>
      <c r="K158" s="56"/>
      <c r="L158" s="56"/>
      <c r="M158" s="56"/>
      <c r="O158" s="53" t="str">
        <f>IF(K158&gt;0,COUNTIF($K$9:K158,"&gt;0")," ")</f>
        <v> </v>
      </c>
      <c r="Q158" s="1"/>
      <c r="R158" s="5"/>
    </row>
    <row r="159" spans="1:17" s="5" customFormat="1" ht="33" customHeight="1">
      <c r="A159" s="54">
        <v>63</v>
      </c>
      <c r="B159" s="54">
        <f t="shared" si="3"/>
        <v>63</v>
      </c>
      <c r="C159" s="55" t="s">
        <v>192</v>
      </c>
      <c r="D159" s="55" t="s">
        <v>192</v>
      </c>
      <c r="E159" s="55" t="s">
        <v>193</v>
      </c>
      <c r="F159" s="55" t="s">
        <v>2251</v>
      </c>
      <c r="G159" s="78" t="s">
        <v>2904</v>
      </c>
      <c r="H159" s="78" t="s">
        <v>2904</v>
      </c>
      <c r="I159" s="164">
        <v>576</v>
      </c>
      <c r="J159" s="72">
        <f>I159</f>
        <v>576</v>
      </c>
      <c r="K159" s="115"/>
      <c r="L159" s="56">
        <f>ROUND(I159*K159,2)</f>
        <v>0</v>
      </c>
      <c r="M159" s="56" t="e">
        <f>ROUND(J159*#REF!,2)</f>
        <v>#REF!</v>
      </c>
      <c r="O159" s="53" t="str">
        <f>IF(K159&gt;0,COUNTIF($K$9:K159,"&gt;0")," ")</f>
        <v> </v>
      </c>
      <c r="Q159" s="1"/>
    </row>
    <row r="160" spans="1:17" s="5" customFormat="1" ht="27" customHeight="1">
      <c r="A160" s="54">
        <v>64</v>
      </c>
      <c r="B160" s="54">
        <f t="shared" si="3"/>
        <v>64</v>
      </c>
      <c r="C160" s="55" t="s">
        <v>194</v>
      </c>
      <c r="D160" s="55" t="s">
        <v>194</v>
      </c>
      <c r="E160" s="55" t="s">
        <v>195</v>
      </c>
      <c r="F160" s="55" t="s">
        <v>2252</v>
      </c>
      <c r="G160" s="78" t="s">
        <v>2904</v>
      </c>
      <c r="H160" s="78" t="s">
        <v>2904</v>
      </c>
      <c r="I160" s="164">
        <v>105</v>
      </c>
      <c r="J160" s="72">
        <f>I160</f>
        <v>105</v>
      </c>
      <c r="K160" s="115"/>
      <c r="L160" s="56">
        <f>ROUND(I160*K160,2)</f>
        <v>0</v>
      </c>
      <c r="M160" s="56" t="e">
        <f>ROUND(J160*#REF!,2)</f>
        <v>#REF!</v>
      </c>
      <c r="O160" s="53" t="str">
        <f>IF(K160&gt;0,COUNTIF($K$9:K160,"&gt;0")," ")</f>
        <v> </v>
      </c>
      <c r="Q160" s="1"/>
    </row>
    <row r="161" spans="1:17" s="5" customFormat="1" ht="13.5" customHeight="1">
      <c r="A161" s="54">
        <v>65</v>
      </c>
      <c r="B161" s="54">
        <f t="shared" si="3"/>
        <v>65</v>
      </c>
      <c r="C161" s="55" t="s">
        <v>2269</v>
      </c>
      <c r="D161" s="55" t="s">
        <v>2269</v>
      </c>
      <c r="E161" s="55" t="s">
        <v>2655</v>
      </c>
      <c r="F161" s="55" t="s">
        <v>2253</v>
      </c>
      <c r="G161" s="78" t="s">
        <v>2904</v>
      </c>
      <c r="H161" s="78" t="s">
        <v>2904</v>
      </c>
      <c r="I161" s="164">
        <v>54.4</v>
      </c>
      <c r="J161" s="72">
        <f>I161</f>
        <v>54.4</v>
      </c>
      <c r="K161" s="115"/>
      <c r="L161" s="56">
        <f>ROUND(I161*K161,2)</f>
        <v>0</v>
      </c>
      <c r="M161" s="56" t="e">
        <f>ROUND(J161*#REF!,2)</f>
        <v>#REF!</v>
      </c>
      <c r="O161" s="53" t="str">
        <f>IF(K161&gt;0,COUNTIF($K$9:K161,"&gt;0")," ")</f>
        <v> </v>
      </c>
      <c r="Q161" s="1"/>
    </row>
    <row r="162" spans="1:17" s="5" customFormat="1" ht="13.5" customHeight="1">
      <c r="A162" s="54">
        <v>66</v>
      </c>
      <c r="B162" s="54">
        <f t="shared" si="3"/>
        <v>66</v>
      </c>
      <c r="C162" s="55" t="s">
        <v>2661</v>
      </c>
      <c r="D162" s="55" t="s">
        <v>2661</v>
      </c>
      <c r="E162" s="55" t="s">
        <v>2656</v>
      </c>
      <c r="F162" s="55" t="s">
        <v>2254</v>
      </c>
      <c r="G162" s="78" t="s">
        <v>2898</v>
      </c>
      <c r="H162" s="78" t="s">
        <v>2898</v>
      </c>
      <c r="I162" s="164">
        <v>103920</v>
      </c>
      <c r="J162" s="72">
        <f>I162</f>
        <v>103920</v>
      </c>
      <c r="K162" s="115"/>
      <c r="L162" s="56">
        <f>ROUND(I162*K162,2)</f>
        <v>0</v>
      </c>
      <c r="M162" s="56" t="e">
        <f>ROUND(J162*#REF!,2)</f>
        <v>#REF!</v>
      </c>
      <c r="O162" s="53" t="str">
        <f>IF(K162&gt;0,COUNTIF($K$9:K162,"&gt;0")," ")</f>
        <v> </v>
      </c>
      <c r="Q162" s="1"/>
    </row>
    <row r="163" spans="1:18" s="6" customFormat="1" ht="24">
      <c r="A163" s="54" t="s">
        <v>2820</v>
      </c>
      <c r="B163" s="54" t="str">
        <f t="shared" si="3"/>
        <v> </v>
      </c>
      <c r="C163" s="55" t="s">
        <v>196</v>
      </c>
      <c r="D163" s="55" t="s">
        <v>196</v>
      </c>
      <c r="E163" s="55" t="s">
        <v>2657</v>
      </c>
      <c r="F163" s="55" t="s">
        <v>2255</v>
      </c>
      <c r="G163" s="78"/>
      <c r="H163" s="78"/>
      <c r="I163" s="164"/>
      <c r="J163" s="72"/>
      <c r="K163" s="56"/>
      <c r="L163" s="56"/>
      <c r="M163" s="56"/>
      <c r="O163" s="53" t="str">
        <f>IF(K163&gt;0,COUNTIF($K$9:K163,"&gt;0")," ")</f>
        <v> </v>
      </c>
      <c r="Q163" s="1"/>
      <c r="R163" s="5"/>
    </row>
    <row r="164" spans="1:17" s="5" customFormat="1" ht="13.5" customHeight="1">
      <c r="A164" s="54">
        <v>67</v>
      </c>
      <c r="B164" s="54">
        <f t="shared" si="3"/>
        <v>67</v>
      </c>
      <c r="C164" s="55" t="s">
        <v>197</v>
      </c>
      <c r="D164" s="55" t="s">
        <v>197</v>
      </c>
      <c r="E164" s="55" t="s">
        <v>198</v>
      </c>
      <c r="F164" s="55" t="s">
        <v>2256</v>
      </c>
      <c r="G164" s="78" t="s">
        <v>2904</v>
      </c>
      <c r="H164" s="78" t="s">
        <v>2904</v>
      </c>
      <c r="I164" s="164">
        <v>37.5</v>
      </c>
      <c r="J164" s="72">
        <f>I164</f>
        <v>37.5</v>
      </c>
      <c r="K164" s="115"/>
      <c r="L164" s="56">
        <f>ROUND(I164*K164,2)</f>
        <v>0</v>
      </c>
      <c r="M164" s="56" t="e">
        <f>ROUND(J164*#REF!,2)</f>
        <v>#REF!</v>
      </c>
      <c r="O164" s="53" t="str">
        <f>IF(K164&gt;0,COUNTIF($K$9:K164,"&gt;0")," ")</f>
        <v> </v>
      </c>
      <c r="Q164" s="1"/>
    </row>
    <row r="165" spans="1:17" s="5" customFormat="1" ht="13.5" customHeight="1">
      <c r="A165" s="54">
        <v>68</v>
      </c>
      <c r="B165" s="54">
        <f t="shared" si="3"/>
        <v>68</v>
      </c>
      <c r="C165" s="55" t="s">
        <v>199</v>
      </c>
      <c r="D165" s="55" t="s">
        <v>199</v>
      </c>
      <c r="E165" s="55" t="s">
        <v>200</v>
      </c>
      <c r="F165" s="55" t="s">
        <v>2257</v>
      </c>
      <c r="G165" s="78" t="s">
        <v>2904</v>
      </c>
      <c r="H165" s="78" t="s">
        <v>2904</v>
      </c>
      <c r="I165" s="164">
        <v>98.563</v>
      </c>
      <c r="J165" s="72">
        <f>I165</f>
        <v>98.563</v>
      </c>
      <c r="K165" s="115"/>
      <c r="L165" s="56">
        <f>ROUND(I165*K165,2)</f>
        <v>0</v>
      </c>
      <c r="M165" s="56" t="e">
        <f>ROUND(J165*#REF!,2)</f>
        <v>#REF!</v>
      </c>
      <c r="O165" s="53" t="str">
        <f>IF(K165&gt;0,COUNTIF($K$9:K165,"&gt;0")," ")</f>
        <v> </v>
      </c>
      <c r="Q165" s="1"/>
    </row>
    <row r="166" spans="1:18" s="6" customFormat="1" ht="13.5" customHeight="1">
      <c r="A166" s="54" t="s">
        <v>2820</v>
      </c>
      <c r="B166" s="54" t="str">
        <f t="shared" si="3"/>
        <v> </v>
      </c>
      <c r="C166" s="55" t="s">
        <v>201</v>
      </c>
      <c r="D166" s="55" t="s">
        <v>201</v>
      </c>
      <c r="E166" s="55" t="s">
        <v>2658</v>
      </c>
      <c r="F166" s="55" t="s">
        <v>2258</v>
      </c>
      <c r="G166" s="78"/>
      <c r="H166" s="78"/>
      <c r="I166" s="164"/>
      <c r="J166" s="72"/>
      <c r="K166" s="56"/>
      <c r="L166" s="56"/>
      <c r="M166" s="56"/>
      <c r="O166" s="53" t="str">
        <f>IF(K166&gt;0,COUNTIF($K$9:K166,"&gt;0")," ")</f>
        <v> </v>
      </c>
      <c r="Q166" s="1"/>
      <c r="R166" s="5"/>
    </row>
    <row r="167" spans="1:18" s="6" customFormat="1" ht="13.5" customHeight="1">
      <c r="A167" s="54" t="s">
        <v>2820</v>
      </c>
      <c r="B167" s="54" t="str">
        <f t="shared" si="3"/>
        <v> </v>
      </c>
      <c r="C167" s="55" t="s">
        <v>202</v>
      </c>
      <c r="D167" s="55" t="s">
        <v>202</v>
      </c>
      <c r="E167" s="55" t="s">
        <v>203</v>
      </c>
      <c r="F167" s="55" t="s">
        <v>2259</v>
      </c>
      <c r="G167" s="78"/>
      <c r="H167" s="78"/>
      <c r="I167" s="164"/>
      <c r="J167" s="72"/>
      <c r="K167" s="56"/>
      <c r="L167" s="56"/>
      <c r="M167" s="56"/>
      <c r="O167" s="53" t="str">
        <f>IF(K167&gt;0,COUNTIF($K$9:K167,"&gt;0")," ")</f>
        <v> </v>
      </c>
      <c r="Q167" s="1"/>
      <c r="R167" s="5"/>
    </row>
    <row r="168" spans="1:17" s="5" customFormat="1" ht="13.5" customHeight="1">
      <c r="A168" s="54">
        <v>69</v>
      </c>
      <c r="B168" s="54">
        <f t="shared" si="3"/>
        <v>69</v>
      </c>
      <c r="C168" s="55" t="s">
        <v>204</v>
      </c>
      <c r="D168" s="55" t="s">
        <v>204</v>
      </c>
      <c r="E168" s="55" t="s">
        <v>205</v>
      </c>
      <c r="F168" s="55" t="s">
        <v>2260</v>
      </c>
      <c r="G168" s="78" t="s">
        <v>2904</v>
      </c>
      <c r="H168" s="78" t="s">
        <v>2904</v>
      </c>
      <c r="I168" s="164">
        <v>152.7</v>
      </c>
      <c r="J168" s="72">
        <f>I168</f>
        <v>152.7</v>
      </c>
      <c r="K168" s="115"/>
      <c r="L168" s="56">
        <f>ROUND(I168*K168,2)</f>
        <v>0</v>
      </c>
      <c r="M168" s="56" t="e">
        <f>ROUND(J168*#REF!,2)</f>
        <v>#REF!</v>
      </c>
      <c r="O168" s="53" t="str">
        <f>IF(K168&gt;0,COUNTIF($K$9:K168,"&gt;0")," ")</f>
        <v> </v>
      </c>
      <c r="Q168" s="1"/>
    </row>
    <row r="169" spans="1:17" s="5" customFormat="1" ht="28.5" customHeight="1">
      <c r="A169" s="54">
        <v>70</v>
      </c>
      <c r="B169" s="54">
        <f t="shared" si="3"/>
        <v>70</v>
      </c>
      <c r="C169" s="55" t="s">
        <v>206</v>
      </c>
      <c r="D169" s="55" t="s">
        <v>206</v>
      </c>
      <c r="E169" s="55" t="s">
        <v>207</v>
      </c>
      <c r="F169" s="55" t="s">
        <v>2261</v>
      </c>
      <c r="G169" s="78" t="s">
        <v>2904</v>
      </c>
      <c r="H169" s="78" t="s">
        <v>2904</v>
      </c>
      <c r="I169" s="164">
        <v>80.058</v>
      </c>
      <c r="J169" s="72">
        <f>I169</f>
        <v>80.058</v>
      </c>
      <c r="K169" s="115"/>
      <c r="L169" s="56">
        <f>ROUND(I169*K169,2)</f>
        <v>0</v>
      </c>
      <c r="M169" s="56" t="e">
        <f>ROUND(J169*#REF!,2)</f>
        <v>#REF!</v>
      </c>
      <c r="O169" s="53" t="str">
        <f>IF(K169&gt;0,COUNTIF($K$9:K169,"&gt;0")," ")</f>
        <v> </v>
      </c>
      <c r="Q169" s="1"/>
    </row>
    <row r="170" spans="1:18" s="6" customFormat="1" ht="13.5" customHeight="1">
      <c r="A170" s="54" t="s">
        <v>2820</v>
      </c>
      <c r="B170" s="54" t="str">
        <f t="shared" si="3"/>
        <v> </v>
      </c>
      <c r="C170" s="55" t="s">
        <v>208</v>
      </c>
      <c r="D170" s="55" t="s">
        <v>208</v>
      </c>
      <c r="E170" s="55" t="s">
        <v>2659</v>
      </c>
      <c r="F170" s="55" t="s">
        <v>2262</v>
      </c>
      <c r="G170" s="78"/>
      <c r="H170" s="78"/>
      <c r="I170" s="164"/>
      <c r="J170" s="72"/>
      <c r="K170" s="56"/>
      <c r="L170" s="56"/>
      <c r="M170" s="56"/>
      <c r="O170" s="53" t="str">
        <f>IF(K170&gt;0,COUNTIF($K$9:K170,"&gt;0")," ")</f>
        <v> </v>
      </c>
      <c r="Q170" s="1"/>
      <c r="R170" s="5"/>
    </row>
    <row r="171" spans="1:18" s="6" customFormat="1" ht="13.5" customHeight="1">
      <c r="A171" s="54" t="s">
        <v>2820</v>
      </c>
      <c r="B171" s="54" t="str">
        <f t="shared" si="3"/>
        <v> </v>
      </c>
      <c r="C171" s="55" t="s">
        <v>209</v>
      </c>
      <c r="D171" s="55" t="s">
        <v>209</v>
      </c>
      <c r="E171" s="55" t="s">
        <v>210</v>
      </c>
      <c r="F171" s="55" t="s">
        <v>2263</v>
      </c>
      <c r="G171" s="78"/>
      <c r="H171" s="78"/>
      <c r="I171" s="164"/>
      <c r="J171" s="72"/>
      <c r="K171" s="56"/>
      <c r="L171" s="56"/>
      <c r="M171" s="56"/>
      <c r="O171" s="53" t="str">
        <f>IF(K171&gt;0,COUNTIF($K$9:K171,"&gt;0")," ")</f>
        <v> </v>
      </c>
      <c r="Q171" s="1"/>
      <c r="R171" s="5"/>
    </row>
    <row r="172" spans="1:17" s="5" customFormat="1" ht="13.5" customHeight="1">
      <c r="A172" s="54">
        <v>71</v>
      </c>
      <c r="B172" s="54">
        <f t="shared" si="3"/>
        <v>71</v>
      </c>
      <c r="C172" s="55" t="s">
        <v>211</v>
      </c>
      <c r="D172" s="55" t="s">
        <v>211</v>
      </c>
      <c r="E172" s="55" t="s">
        <v>212</v>
      </c>
      <c r="F172" s="55" t="s">
        <v>2264</v>
      </c>
      <c r="G172" s="78" t="s">
        <v>2903</v>
      </c>
      <c r="H172" s="78" t="s">
        <v>2903</v>
      </c>
      <c r="I172" s="164">
        <v>500</v>
      </c>
      <c r="J172" s="72">
        <f>I172</f>
        <v>500</v>
      </c>
      <c r="K172" s="115"/>
      <c r="L172" s="56">
        <f>ROUND(I172*K172,2)</f>
        <v>0</v>
      </c>
      <c r="M172" s="56" t="e">
        <f>ROUND(J172*#REF!,2)</f>
        <v>#REF!</v>
      </c>
      <c r="O172" s="53" t="str">
        <f>IF(K172&gt;0,COUNTIF($K$9:K172,"&gt;0")," ")</f>
        <v> </v>
      </c>
      <c r="Q172" s="1"/>
    </row>
    <row r="173" spans="1:17" s="5" customFormat="1" ht="13.5" customHeight="1">
      <c r="A173" s="54">
        <v>72</v>
      </c>
      <c r="B173" s="54">
        <f t="shared" si="3"/>
        <v>72</v>
      </c>
      <c r="C173" s="55" t="s">
        <v>213</v>
      </c>
      <c r="D173" s="55" t="s">
        <v>213</v>
      </c>
      <c r="E173" s="55" t="s">
        <v>214</v>
      </c>
      <c r="F173" s="55" t="s">
        <v>2265</v>
      </c>
      <c r="G173" s="78" t="s">
        <v>2903</v>
      </c>
      <c r="H173" s="78" t="s">
        <v>2903</v>
      </c>
      <c r="I173" s="164">
        <v>3900</v>
      </c>
      <c r="J173" s="72">
        <f>I173</f>
        <v>3900</v>
      </c>
      <c r="K173" s="115"/>
      <c r="L173" s="56">
        <f>ROUND(I173*K173,2)</f>
        <v>0</v>
      </c>
      <c r="M173" s="56" t="e">
        <f>ROUND(J173*#REF!,2)</f>
        <v>#REF!</v>
      </c>
      <c r="O173" s="53" t="str">
        <f>IF(K173&gt;0,COUNTIF($K$9:K173,"&gt;0")," ")</f>
        <v> </v>
      </c>
      <c r="Q173" s="1"/>
    </row>
    <row r="174" spans="1:17" s="5" customFormat="1" ht="13.5" customHeight="1">
      <c r="A174" s="54">
        <v>73</v>
      </c>
      <c r="B174" s="54">
        <f t="shared" si="3"/>
        <v>73</v>
      </c>
      <c r="C174" s="55" t="s">
        <v>215</v>
      </c>
      <c r="D174" s="55" t="s">
        <v>215</v>
      </c>
      <c r="E174" s="55" t="s">
        <v>216</v>
      </c>
      <c r="F174" s="55" t="s">
        <v>2266</v>
      </c>
      <c r="G174" s="78" t="s">
        <v>2904</v>
      </c>
      <c r="H174" s="78" t="s">
        <v>2904</v>
      </c>
      <c r="I174" s="164">
        <f>960+576</f>
        <v>1536</v>
      </c>
      <c r="J174" s="72">
        <f>I174</f>
        <v>1536</v>
      </c>
      <c r="K174" s="115"/>
      <c r="L174" s="56">
        <f>ROUND(I174*K174,2)</f>
        <v>0</v>
      </c>
      <c r="M174" s="56" t="e">
        <f>ROUND(J174*#REF!,2)</f>
        <v>#REF!</v>
      </c>
      <c r="O174" s="53" t="str">
        <f>IF(K174&gt;0,COUNTIF($K$9:K174,"&gt;0")," ")</f>
        <v> </v>
      </c>
      <c r="Q174" s="1"/>
    </row>
    <row r="175" spans="1:18" s="6" customFormat="1" ht="13.5" customHeight="1">
      <c r="A175" s="54" t="s">
        <v>2820</v>
      </c>
      <c r="B175" s="54" t="str">
        <f t="shared" si="3"/>
        <v> </v>
      </c>
      <c r="C175" s="55" t="s">
        <v>2799</v>
      </c>
      <c r="D175" s="55" t="s">
        <v>2799</v>
      </c>
      <c r="E175" s="55" t="s">
        <v>2660</v>
      </c>
      <c r="F175" s="55" t="s">
        <v>2267</v>
      </c>
      <c r="G175" s="78"/>
      <c r="H175" s="78"/>
      <c r="I175" s="164"/>
      <c r="J175" s="72"/>
      <c r="K175" s="56"/>
      <c r="L175" s="56"/>
      <c r="M175" s="56"/>
      <c r="O175" s="53" t="str">
        <f>IF(K175&gt;0,COUNTIF($K$9:K175,"&gt;0")," ")</f>
        <v> </v>
      </c>
      <c r="Q175" s="1"/>
      <c r="R175" s="5"/>
    </row>
    <row r="176" spans="1:17" s="5" customFormat="1" ht="13.5" customHeight="1">
      <c r="A176" s="54">
        <v>74</v>
      </c>
      <c r="B176" s="54">
        <f t="shared" si="3"/>
        <v>74</v>
      </c>
      <c r="C176" s="55" t="s">
        <v>2798</v>
      </c>
      <c r="D176" s="55" t="s">
        <v>2798</v>
      </c>
      <c r="E176" s="55" t="s">
        <v>217</v>
      </c>
      <c r="F176" s="55" t="s">
        <v>2268</v>
      </c>
      <c r="G176" s="78" t="s">
        <v>2903</v>
      </c>
      <c r="H176" s="78" t="s">
        <v>2903</v>
      </c>
      <c r="I176" s="164">
        <v>3584.2</v>
      </c>
      <c r="J176" s="72">
        <f>I176</f>
        <v>3584.2</v>
      </c>
      <c r="K176" s="115"/>
      <c r="L176" s="56">
        <f>ROUND(I176*K176,2)</f>
        <v>0</v>
      </c>
      <c r="M176" s="56" t="e">
        <f>ROUND(J176*#REF!,2)</f>
        <v>#REF!</v>
      </c>
      <c r="O176" s="53" t="str">
        <f>IF(K176&gt;0,COUNTIF($K$9:K176,"&gt;0")," ")</f>
        <v> </v>
      </c>
      <c r="Q176" s="1"/>
    </row>
    <row r="177" spans="1:15" s="53" customFormat="1" ht="13.5" customHeight="1">
      <c r="A177" s="54" t="s">
        <v>2820</v>
      </c>
      <c r="B177" s="54" t="str">
        <f t="shared" si="3"/>
        <v> </v>
      </c>
      <c r="C177" s="48"/>
      <c r="D177" s="48"/>
      <c r="E177" s="59" t="s">
        <v>344</v>
      </c>
      <c r="F177" s="59" t="s">
        <v>2867</v>
      </c>
      <c r="G177" s="60"/>
      <c r="H177" s="60"/>
      <c r="I177" s="167"/>
      <c r="J177" s="142"/>
      <c r="K177" s="67"/>
      <c r="L177" s="67">
        <f>SUM(L159:L176)</f>
        <v>0</v>
      </c>
      <c r="M177" s="67" t="e">
        <f>SUM(M159:M176)</f>
        <v>#REF!</v>
      </c>
      <c r="O177" s="53" t="str">
        <f>IF(K177&gt;0,COUNTIF($K$9:K177,"&gt;0")," ")</f>
        <v> </v>
      </c>
    </row>
    <row r="178" spans="1:15" s="53" customFormat="1" ht="12">
      <c r="A178" s="54" t="s">
        <v>2820</v>
      </c>
      <c r="B178" s="54" t="str">
        <f t="shared" si="3"/>
        <v> </v>
      </c>
      <c r="C178" s="68"/>
      <c r="D178" s="68"/>
      <c r="E178" s="63"/>
      <c r="F178" s="63"/>
      <c r="G178" s="64"/>
      <c r="H178" s="64"/>
      <c r="I178" s="166"/>
      <c r="J178" s="141"/>
      <c r="K178" s="56"/>
      <c r="L178" s="56"/>
      <c r="M178" s="56"/>
      <c r="O178" s="53" t="str">
        <f>IF(K178&gt;0,COUNTIF($K$9:K178,"&gt;0")," ")</f>
        <v> </v>
      </c>
    </row>
    <row r="179" spans="1:18" s="6" customFormat="1" ht="13.5" customHeight="1">
      <c r="A179" s="54" t="s">
        <v>2820</v>
      </c>
      <c r="B179" s="54" t="str">
        <f t="shared" si="3"/>
        <v> </v>
      </c>
      <c r="C179" s="48" t="s">
        <v>218</v>
      </c>
      <c r="D179" s="48" t="s">
        <v>218</v>
      </c>
      <c r="E179" s="49" t="s">
        <v>2663</v>
      </c>
      <c r="F179" s="49" t="s">
        <v>2270</v>
      </c>
      <c r="G179" s="50"/>
      <c r="H179" s="50"/>
      <c r="I179" s="174"/>
      <c r="J179" s="149"/>
      <c r="K179" s="56"/>
      <c r="L179" s="56"/>
      <c r="M179" s="56"/>
      <c r="O179" s="53" t="str">
        <f>IF(K179&gt;0,COUNTIF($K$9:K179,"&gt;0")," ")</f>
        <v> </v>
      </c>
      <c r="Q179" s="1"/>
      <c r="R179" s="5"/>
    </row>
    <row r="180" spans="1:18" s="6" customFormat="1" ht="13.5" customHeight="1">
      <c r="A180" s="54" t="s">
        <v>2820</v>
      </c>
      <c r="B180" s="54" t="str">
        <f t="shared" si="3"/>
        <v> </v>
      </c>
      <c r="C180" s="55" t="s">
        <v>219</v>
      </c>
      <c r="D180" s="55" t="s">
        <v>219</v>
      </c>
      <c r="E180" s="55" t="s">
        <v>2664</v>
      </c>
      <c r="F180" s="55" t="s">
        <v>2271</v>
      </c>
      <c r="G180" s="78"/>
      <c r="H180" s="78"/>
      <c r="I180" s="173"/>
      <c r="J180" s="148"/>
      <c r="K180" s="56"/>
      <c r="L180" s="56"/>
      <c r="M180" s="56"/>
      <c r="O180" s="53" t="str">
        <f>IF(K180&gt;0,COUNTIF($K$9:K180,"&gt;0")," ")</f>
        <v> </v>
      </c>
      <c r="Q180" s="1"/>
      <c r="R180" s="5"/>
    </row>
    <row r="181" spans="1:17" s="5" customFormat="1" ht="13.5" customHeight="1">
      <c r="A181" s="54">
        <v>75</v>
      </c>
      <c r="B181" s="54">
        <f t="shared" si="3"/>
        <v>75</v>
      </c>
      <c r="C181" s="55" t="s">
        <v>220</v>
      </c>
      <c r="D181" s="55" t="s">
        <v>220</v>
      </c>
      <c r="E181" s="55" t="s">
        <v>2665</v>
      </c>
      <c r="F181" s="55" t="s">
        <v>2272</v>
      </c>
      <c r="G181" s="78" t="s">
        <v>2904</v>
      </c>
      <c r="H181" s="78" t="s">
        <v>2904</v>
      </c>
      <c r="I181" s="164">
        <v>50</v>
      </c>
      <c r="J181" s="72">
        <f>I181</f>
        <v>50</v>
      </c>
      <c r="K181" s="115"/>
      <c r="L181" s="56">
        <f>ROUND(I181*K181,2)</f>
        <v>0</v>
      </c>
      <c r="M181" s="56" t="e">
        <f>ROUND(J181*#REF!,2)</f>
        <v>#REF!</v>
      </c>
      <c r="O181" s="53" t="str">
        <f>IF(K181&gt;0,COUNTIF($K$9:K181,"&gt;0")," ")</f>
        <v> </v>
      </c>
      <c r="Q181" s="1"/>
    </row>
    <row r="182" spans="1:17" s="5" customFormat="1" ht="24">
      <c r="A182" s="54">
        <v>76</v>
      </c>
      <c r="B182" s="54">
        <f t="shared" si="3"/>
        <v>76</v>
      </c>
      <c r="C182" s="55" t="s">
        <v>2662</v>
      </c>
      <c r="D182" s="55" t="s">
        <v>2662</v>
      </c>
      <c r="E182" s="55" t="s">
        <v>221</v>
      </c>
      <c r="F182" s="55" t="s">
        <v>2293</v>
      </c>
      <c r="G182" s="78" t="s">
        <v>2904</v>
      </c>
      <c r="H182" s="78" t="s">
        <v>2904</v>
      </c>
      <c r="I182" s="164">
        <v>8000</v>
      </c>
      <c r="J182" s="72">
        <f>I182</f>
        <v>8000</v>
      </c>
      <c r="K182" s="115"/>
      <c r="L182" s="56">
        <f>ROUND(I182*K182,2)</f>
        <v>0</v>
      </c>
      <c r="M182" s="56" t="e">
        <f>ROUND(J182*#REF!,2)</f>
        <v>#REF!</v>
      </c>
      <c r="O182" s="53" t="str">
        <f>IF(K182&gt;0,COUNTIF($K$9:K182,"&gt;0")," ")</f>
        <v> </v>
      </c>
      <c r="Q182" s="1"/>
    </row>
    <row r="183" spans="1:18" s="6" customFormat="1" ht="13.5" customHeight="1">
      <c r="A183" s="54" t="s">
        <v>2820</v>
      </c>
      <c r="B183" s="54" t="str">
        <f t="shared" si="3"/>
        <v> </v>
      </c>
      <c r="C183" s="55" t="s">
        <v>222</v>
      </c>
      <c r="D183" s="55" t="s">
        <v>222</v>
      </c>
      <c r="E183" s="55" t="s">
        <v>223</v>
      </c>
      <c r="F183" s="55" t="s">
        <v>2273</v>
      </c>
      <c r="G183" s="78"/>
      <c r="H183" s="78"/>
      <c r="I183" s="164"/>
      <c r="J183" s="72"/>
      <c r="K183" s="56"/>
      <c r="L183" s="56"/>
      <c r="M183" s="56"/>
      <c r="O183" s="53" t="str">
        <f>IF(K183&gt;0,COUNTIF($K$9:K183,"&gt;0")," ")</f>
        <v> </v>
      </c>
      <c r="Q183" s="1"/>
      <c r="R183" s="5"/>
    </row>
    <row r="184" spans="1:17" s="5" customFormat="1" ht="13.5" customHeight="1">
      <c r="A184" s="54">
        <v>77</v>
      </c>
      <c r="B184" s="54">
        <f t="shared" si="3"/>
        <v>77</v>
      </c>
      <c r="C184" s="55" t="s">
        <v>224</v>
      </c>
      <c r="D184" s="55" t="s">
        <v>224</v>
      </c>
      <c r="E184" s="55" t="s">
        <v>225</v>
      </c>
      <c r="F184" s="55" t="s">
        <v>2274</v>
      </c>
      <c r="G184" s="78" t="s">
        <v>2904</v>
      </c>
      <c r="H184" s="78" t="s">
        <v>2904</v>
      </c>
      <c r="I184" s="164">
        <f>30915.56+260</f>
        <v>31175.56</v>
      </c>
      <c r="J184" s="72">
        <f>I184</f>
        <v>31175.56</v>
      </c>
      <c r="K184" s="115"/>
      <c r="L184" s="56">
        <f>ROUND(I184*K184,2)</f>
        <v>0</v>
      </c>
      <c r="M184" s="56" t="e">
        <f>ROUND(J184*#REF!,2)</f>
        <v>#REF!</v>
      </c>
      <c r="O184" s="53" t="str">
        <f>IF(K184&gt;0,COUNTIF($K$9:K184,"&gt;0")," ")</f>
        <v> </v>
      </c>
      <c r="Q184" s="1"/>
    </row>
    <row r="185" spans="1:18" s="6" customFormat="1" ht="13.5" customHeight="1">
      <c r="A185" s="54" t="s">
        <v>2820</v>
      </c>
      <c r="B185" s="54" t="str">
        <f t="shared" si="3"/>
        <v> </v>
      </c>
      <c r="C185" s="55" t="s">
        <v>226</v>
      </c>
      <c r="D185" s="55" t="s">
        <v>226</v>
      </c>
      <c r="E185" s="55" t="s">
        <v>227</v>
      </c>
      <c r="F185" s="55" t="s">
        <v>2275</v>
      </c>
      <c r="G185" s="78"/>
      <c r="H185" s="78"/>
      <c r="I185" s="164"/>
      <c r="J185" s="72"/>
      <c r="K185" s="56"/>
      <c r="L185" s="56"/>
      <c r="M185" s="56"/>
      <c r="O185" s="53" t="str">
        <f>IF(K185&gt;0,COUNTIF($K$9:K185,"&gt;0")," ")</f>
        <v> </v>
      </c>
      <c r="Q185" s="1"/>
      <c r="R185" s="5"/>
    </row>
    <row r="186" spans="1:17" s="5" customFormat="1" ht="13.5" customHeight="1">
      <c r="A186" s="54">
        <v>78</v>
      </c>
      <c r="B186" s="54">
        <f t="shared" si="3"/>
        <v>78</v>
      </c>
      <c r="C186" s="55" t="s">
        <v>228</v>
      </c>
      <c r="D186" s="55" t="s">
        <v>228</v>
      </c>
      <c r="E186" s="55" t="s">
        <v>229</v>
      </c>
      <c r="F186" s="55" t="s">
        <v>2276</v>
      </c>
      <c r="G186" s="78" t="s">
        <v>2904</v>
      </c>
      <c r="H186" s="78" t="s">
        <v>2904</v>
      </c>
      <c r="I186" s="164">
        <v>1376.215</v>
      </c>
      <c r="J186" s="72">
        <f>I186</f>
        <v>1376.215</v>
      </c>
      <c r="K186" s="115"/>
      <c r="L186" s="56">
        <f>ROUND(I186*K186,2)</f>
        <v>0</v>
      </c>
      <c r="M186" s="56" t="e">
        <f>ROUND(J186*#REF!,2)</f>
        <v>#REF!</v>
      </c>
      <c r="O186" s="53" t="str">
        <f>IF(K186&gt;0,COUNTIF($K$9:K186,"&gt;0")," ")</f>
        <v> </v>
      </c>
      <c r="Q186" s="1"/>
    </row>
    <row r="187" spans="1:17" s="5" customFormat="1" ht="13.5" customHeight="1">
      <c r="A187" s="54">
        <v>79</v>
      </c>
      <c r="B187" s="54">
        <f t="shared" si="3"/>
        <v>79</v>
      </c>
      <c r="C187" s="55" t="s">
        <v>230</v>
      </c>
      <c r="D187" s="55" t="s">
        <v>230</v>
      </c>
      <c r="E187" s="55" t="s">
        <v>225</v>
      </c>
      <c r="F187" s="55" t="s">
        <v>2274</v>
      </c>
      <c r="G187" s="78" t="s">
        <v>2904</v>
      </c>
      <c r="H187" s="78" t="s">
        <v>2904</v>
      </c>
      <c r="I187" s="164">
        <v>8556.701</v>
      </c>
      <c r="J187" s="72">
        <f>I187</f>
        <v>8556.701</v>
      </c>
      <c r="K187" s="115"/>
      <c r="L187" s="56">
        <f>ROUND(I187*K187,2)</f>
        <v>0</v>
      </c>
      <c r="M187" s="56" t="e">
        <f>ROUND(J187*#REF!,2)</f>
        <v>#REF!</v>
      </c>
      <c r="O187" s="53" t="str">
        <f>IF(K187&gt;0,COUNTIF($K$9:K187,"&gt;0")," ")</f>
        <v> </v>
      </c>
      <c r="Q187" s="1"/>
    </row>
    <row r="188" spans="1:18" s="6" customFormat="1" ht="24">
      <c r="A188" s="54" t="s">
        <v>2820</v>
      </c>
      <c r="B188" s="54" t="str">
        <f t="shared" si="3"/>
        <v> </v>
      </c>
      <c r="C188" s="55" t="s">
        <v>231</v>
      </c>
      <c r="D188" s="55" t="s">
        <v>231</v>
      </c>
      <c r="E188" s="55" t="s">
        <v>2666</v>
      </c>
      <c r="F188" s="55" t="s">
        <v>2277</v>
      </c>
      <c r="G188" s="78"/>
      <c r="H188" s="78"/>
      <c r="I188" s="164"/>
      <c r="J188" s="72"/>
      <c r="K188" s="56"/>
      <c r="L188" s="56"/>
      <c r="M188" s="56"/>
      <c r="O188" s="53" t="str">
        <f>IF(K188&gt;0,COUNTIF($K$9:K188,"&gt;0")," ")</f>
        <v> </v>
      </c>
      <c r="Q188" s="1"/>
      <c r="R188" s="5"/>
    </row>
    <row r="189" spans="1:18" s="6" customFormat="1" ht="13.5" customHeight="1">
      <c r="A189" s="54" t="s">
        <v>2820</v>
      </c>
      <c r="B189" s="54" t="str">
        <f t="shared" si="3"/>
        <v> </v>
      </c>
      <c r="C189" s="55" t="s">
        <v>1437</v>
      </c>
      <c r="D189" s="55" t="s">
        <v>1437</v>
      </c>
      <c r="E189" s="55" t="s">
        <v>232</v>
      </c>
      <c r="F189" s="55" t="s">
        <v>2278</v>
      </c>
      <c r="G189" s="78"/>
      <c r="H189" s="78"/>
      <c r="I189" s="164"/>
      <c r="J189" s="72"/>
      <c r="K189" s="56"/>
      <c r="L189" s="56"/>
      <c r="M189" s="56"/>
      <c r="O189" s="53" t="str">
        <f>IF(K189&gt;0,COUNTIF($K$9:K189,"&gt;0")," ")</f>
        <v> </v>
      </c>
      <c r="Q189" s="1"/>
      <c r="R189" s="5"/>
    </row>
    <row r="190" spans="1:19" s="5" customFormat="1" ht="13.5" customHeight="1">
      <c r="A190" s="54">
        <v>80</v>
      </c>
      <c r="B190" s="54">
        <f t="shared" si="3"/>
        <v>80</v>
      </c>
      <c r="C190" s="55" t="s">
        <v>1438</v>
      </c>
      <c r="D190" s="55" t="s">
        <v>1438</v>
      </c>
      <c r="E190" s="55" t="s">
        <v>229</v>
      </c>
      <c r="F190" s="55" t="s">
        <v>2276</v>
      </c>
      <c r="G190" s="78" t="s">
        <v>2904</v>
      </c>
      <c r="H190" s="78" t="s">
        <v>2904</v>
      </c>
      <c r="I190" s="164">
        <v>74901.51</v>
      </c>
      <c r="J190" s="72">
        <f>I190</f>
        <v>74901.51</v>
      </c>
      <c r="K190" s="115"/>
      <c r="L190" s="56">
        <f>ROUND(I190*K190,2)</f>
        <v>0</v>
      </c>
      <c r="M190" s="56" t="e">
        <f>ROUND(J190*#REF!,2)</f>
        <v>#REF!</v>
      </c>
      <c r="O190" s="53" t="str">
        <f>IF(K190&gt;0,COUNTIF($K$9:K190,"&gt;0")," ")</f>
        <v> </v>
      </c>
      <c r="Q190" s="1"/>
      <c r="S190" s="6"/>
    </row>
    <row r="191" spans="1:18" s="11" customFormat="1" ht="13.5" customHeight="1">
      <c r="A191" s="54">
        <v>81</v>
      </c>
      <c r="B191" s="54">
        <f t="shared" si="3"/>
        <v>81</v>
      </c>
      <c r="C191" s="55" t="s">
        <v>233</v>
      </c>
      <c r="D191" s="55" t="s">
        <v>233</v>
      </c>
      <c r="E191" s="55" t="s">
        <v>234</v>
      </c>
      <c r="F191" s="55" t="s">
        <v>2279</v>
      </c>
      <c r="G191" s="78" t="s">
        <v>2904</v>
      </c>
      <c r="H191" s="78" t="s">
        <v>2904</v>
      </c>
      <c r="I191" s="164">
        <v>821.375</v>
      </c>
      <c r="J191" s="72">
        <f>I191</f>
        <v>821.375</v>
      </c>
      <c r="K191" s="115"/>
      <c r="L191" s="56">
        <f>ROUND(I191*K191,2)</f>
        <v>0</v>
      </c>
      <c r="M191" s="56" t="e">
        <f>ROUND(J191*#REF!,2)</f>
        <v>#REF!</v>
      </c>
      <c r="O191" s="53" t="str">
        <f>IF(K191&gt;0,COUNTIF($K$9:K191,"&gt;0")," ")</f>
        <v> </v>
      </c>
      <c r="Q191" s="1"/>
      <c r="R191" s="5"/>
    </row>
    <row r="192" spans="1:19" s="11" customFormat="1" ht="24">
      <c r="A192" s="54">
        <v>82</v>
      </c>
      <c r="B192" s="54">
        <f t="shared" si="3"/>
        <v>82</v>
      </c>
      <c r="C192" s="55" t="s">
        <v>235</v>
      </c>
      <c r="D192" s="55" t="s">
        <v>235</v>
      </c>
      <c r="E192" s="55" t="s">
        <v>236</v>
      </c>
      <c r="F192" s="55" t="s">
        <v>2280</v>
      </c>
      <c r="G192" s="78" t="s">
        <v>2904</v>
      </c>
      <c r="H192" s="78" t="s">
        <v>2904</v>
      </c>
      <c r="I192" s="164">
        <v>7810.25</v>
      </c>
      <c r="J192" s="72">
        <f>I192</f>
        <v>7810.25</v>
      </c>
      <c r="K192" s="115"/>
      <c r="L192" s="56">
        <f>ROUND(I192*K192,2)</f>
        <v>0</v>
      </c>
      <c r="M192" s="56" t="e">
        <f>ROUND(J192*#REF!,2)</f>
        <v>#REF!</v>
      </c>
      <c r="O192" s="53" t="str">
        <f>IF(K192&gt;0,COUNTIF($K$9:K192,"&gt;0")," ")</f>
        <v> </v>
      </c>
      <c r="Q192" s="1"/>
      <c r="R192" s="5"/>
      <c r="S192" s="6"/>
    </row>
    <row r="193" spans="1:15" s="53" customFormat="1" ht="13.5" customHeight="1">
      <c r="A193" s="54" t="s">
        <v>2820</v>
      </c>
      <c r="B193" s="54" t="str">
        <f t="shared" si="3"/>
        <v> </v>
      </c>
      <c r="C193" s="48"/>
      <c r="D193" s="48"/>
      <c r="E193" s="59" t="s">
        <v>345</v>
      </c>
      <c r="F193" s="59" t="s">
        <v>2866</v>
      </c>
      <c r="G193" s="60"/>
      <c r="H193" s="60"/>
      <c r="I193" s="167"/>
      <c r="J193" s="142"/>
      <c r="K193" s="67"/>
      <c r="L193" s="67">
        <f>SUM(L181:L192)</f>
        <v>0</v>
      </c>
      <c r="M193" s="67" t="e">
        <f>SUM(M181:M192)</f>
        <v>#REF!</v>
      </c>
      <c r="O193" s="53" t="str">
        <f>IF(K193&gt;0,COUNTIF($K$9:K193,"&gt;0")," ")</f>
        <v> </v>
      </c>
    </row>
    <row r="194" spans="1:15" s="53" customFormat="1" ht="12">
      <c r="A194" s="54" t="s">
        <v>2820</v>
      </c>
      <c r="B194" s="54" t="str">
        <f t="shared" si="3"/>
        <v> </v>
      </c>
      <c r="C194" s="68"/>
      <c r="D194" s="68"/>
      <c r="E194" s="63"/>
      <c r="F194" s="63"/>
      <c r="G194" s="64"/>
      <c r="H194" s="64"/>
      <c r="I194" s="166"/>
      <c r="J194" s="141"/>
      <c r="K194" s="56"/>
      <c r="L194" s="56"/>
      <c r="M194" s="56"/>
      <c r="O194" s="53" t="str">
        <f>IF(K194&gt;0,COUNTIF($K$9:K194,"&gt;0")," ")</f>
        <v> </v>
      </c>
    </row>
    <row r="195" spans="1:18" s="6" customFormat="1" ht="13.5" customHeight="1">
      <c r="A195" s="54" t="s">
        <v>2820</v>
      </c>
      <c r="B195" s="54" t="str">
        <f t="shared" si="3"/>
        <v> </v>
      </c>
      <c r="C195" s="48" t="s">
        <v>237</v>
      </c>
      <c r="D195" s="48" t="s">
        <v>237</v>
      </c>
      <c r="E195" s="49" t="s">
        <v>2667</v>
      </c>
      <c r="F195" s="49" t="s">
        <v>2281</v>
      </c>
      <c r="G195" s="50"/>
      <c r="H195" s="50"/>
      <c r="I195" s="174"/>
      <c r="J195" s="149"/>
      <c r="K195" s="56"/>
      <c r="L195" s="56"/>
      <c r="M195" s="56"/>
      <c r="O195" s="53" t="str">
        <f>IF(K195&gt;0,COUNTIF($K$9:K195,"&gt;0")," ")</f>
        <v> </v>
      </c>
      <c r="Q195" s="1"/>
      <c r="R195" s="5"/>
    </row>
    <row r="196" spans="1:18" s="6" customFormat="1" ht="24">
      <c r="A196" s="54" t="s">
        <v>2820</v>
      </c>
      <c r="B196" s="54" t="str">
        <f t="shared" si="3"/>
        <v> </v>
      </c>
      <c r="C196" s="55" t="s">
        <v>238</v>
      </c>
      <c r="D196" s="55" t="s">
        <v>238</v>
      </c>
      <c r="E196" s="55" t="s">
        <v>2668</v>
      </c>
      <c r="F196" s="55" t="s">
        <v>2282</v>
      </c>
      <c r="G196" s="78"/>
      <c r="H196" s="78"/>
      <c r="I196" s="173"/>
      <c r="J196" s="148"/>
      <c r="K196" s="56"/>
      <c r="L196" s="56"/>
      <c r="M196" s="56"/>
      <c r="O196" s="53" t="str">
        <f>IF(K196&gt;0,COUNTIF($K$9:K196,"&gt;0")," ")</f>
        <v> </v>
      </c>
      <c r="Q196" s="1"/>
      <c r="R196" s="5"/>
    </row>
    <row r="197" spans="1:18" s="6" customFormat="1" ht="13.5" customHeight="1">
      <c r="A197" s="54" t="s">
        <v>2820</v>
      </c>
      <c r="B197" s="54" t="str">
        <f t="shared" si="3"/>
        <v> </v>
      </c>
      <c r="C197" s="55" t="s">
        <v>239</v>
      </c>
      <c r="D197" s="55" t="s">
        <v>239</v>
      </c>
      <c r="E197" s="55" t="s">
        <v>240</v>
      </c>
      <c r="F197" s="55" t="s">
        <v>2283</v>
      </c>
      <c r="G197" s="78"/>
      <c r="H197" s="78"/>
      <c r="I197" s="173"/>
      <c r="J197" s="148"/>
      <c r="K197" s="56"/>
      <c r="L197" s="56"/>
      <c r="M197" s="56"/>
      <c r="O197" s="53" t="str">
        <f>IF(K197&gt;0,COUNTIF($K$9:K197,"&gt;0")," ")</f>
        <v> </v>
      </c>
      <c r="Q197" s="1"/>
      <c r="R197" s="5"/>
    </row>
    <row r="198" spans="1:17" s="5" customFormat="1" ht="13.5" customHeight="1">
      <c r="A198" s="54">
        <v>83</v>
      </c>
      <c r="B198" s="54">
        <f t="shared" si="3"/>
        <v>83</v>
      </c>
      <c r="C198" s="55" t="s">
        <v>241</v>
      </c>
      <c r="D198" s="55" t="s">
        <v>241</v>
      </c>
      <c r="E198" s="55" t="s">
        <v>242</v>
      </c>
      <c r="F198" s="55" t="s">
        <v>242</v>
      </c>
      <c r="G198" s="78" t="s">
        <v>2903</v>
      </c>
      <c r="H198" s="78" t="s">
        <v>2903</v>
      </c>
      <c r="I198" s="164">
        <v>6185.19</v>
      </c>
      <c r="J198" s="72">
        <f>I198</f>
        <v>6185.19</v>
      </c>
      <c r="K198" s="115"/>
      <c r="L198" s="56">
        <f>ROUND(I198*K198,2)</f>
        <v>0</v>
      </c>
      <c r="M198" s="56" t="e">
        <f>ROUND(J198*#REF!,2)</f>
        <v>#REF!</v>
      </c>
      <c r="O198" s="53" t="str">
        <f>IF(K198&gt;0,COUNTIF($K$9:K198,"&gt;0")," ")</f>
        <v> </v>
      </c>
      <c r="Q198" s="1"/>
    </row>
    <row r="199" spans="1:17" s="5" customFormat="1" ht="13.5" customHeight="1">
      <c r="A199" s="54">
        <v>84</v>
      </c>
      <c r="B199" s="54">
        <f t="shared" si="3"/>
        <v>84</v>
      </c>
      <c r="C199" s="55" t="s">
        <v>243</v>
      </c>
      <c r="D199" s="55" t="s">
        <v>243</v>
      </c>
      <c r="E199" s="55" t="s">
        <v>244</v>
      </c>
      <c r="F199" s="55" t="s">
        <v>244</v>
      </c>
      <c r="G199" s="78" t="s">
        <v>2903</v>
      </c>
      <c r="H199" s="78" t="s">
        <v>2903</v>
      </c>
      <c r="I199" s="164">
        <v>3451.76</v>
      </c>
      <c r="J199" s="72">
        <f>I199</f>
        <v>3451.76</v>
      </c>
      <c r="K199" s="115"/>
      <c r="L199" s="56">
        <f>ROUND(I199*K199,2)</f>
        <v>0</v>
      </c>
      <c r="M199" s="56" t="e">
        <f>ROUND(J199*#REF!,2)</f>
        <v>#REF!</v>
      </c>
      <c r="O199" s="53" t="str">
        <f>IF(K199&gt;0,COUNTIF($K$9:K199,"&gt;0")," ")</f>
        <v> </v>
      </c>
      <c r="Q199" s="1"/>
    </row>
    <row r="200" spans="1:18" s="6" customFormat="1" ht="13.5" customHeight="1">
      <c r="A200" s="54" t="s">
        <v>2820</v>
      </c>
      <c r="B200" s="54" t="str">
        <f t="shared" si="3"/>
        <v> </v>
      </c>
      <c r="C200" s="55" t="s">
        <v>245</v>
      </c>
      <c r="D200" s="55" t="s">
        <v>245</v>
      </c>
      <c r="E200" s="55" t="s">
        <v>2669</v>
      </c>
      <c r="F200" s="55" t="s">
        <v>2284</v>
      </c>
      <c r="G200" s="78"/>
      <c r="H200" s="78"/>
      <c r="I200" s="164"/>
      <c r="J200" s="72"/>
      <c r="K200" s="56"/>
      <c r="L200" s="56"/>
      <c r="M200" s="56"/>
      <c r="O200" s="53" t="str">
        <f>IF(K200&gt;0,COUNTIF($K$9:K200,"&gt;0")," ")</f>
        <v> </v>
      </c>
      <c r="Q200" s="1"/>
      <c r="R200" s="5"/>
    </row>
    <row r="201" spans="1:18" s="6" customFormat="1" ht="13.5" customHeight="1">
      <c r="A201" s="54" t="s">
        <v>2820</v>
      </c>
      <c r="B201" s="54" t="str">
        <f t="shared" si="3"/>
        <v> </v>
      </c>
      <c r="C201" s="55" t="s">
        <v>1439</v>
      </c>
      <c r="D201" s="55" t="s">
        <v>1439</v>
      </c>
      <c r="E201" s="55" t="s">
        <v>246</v>
      </c>
      <c r="F201" s="55" t="s">
        <v>2285</v>
      </c>
      <c r="G201" s="78"/>
      <c r="H201" s="78"/>
      <c r="I201" s="164"/>
      <c r="J201" s="72"/>
      <c r="K201" s="56"/>
      <c r="L201" s="56"/>
      <c r="M201" s="56"/>
      <c r="O201" s="53" t="str">
        <f>IF(K201&gt;0,COUNTIF($K$9:K201,"&gt;0")," ")</f>
        <v> </v>
      </c>
      <c r="Q201" s="1"/>
      <c r="R201" s="5"/>
    </row>
    <row r="202" spans="1:18" s="11" customFormat="1" ht="13.5" customHeight="1">
      <c r="A202" s="54">
        <v>85</v>
      </c>
      <c r="B202" s="54">
        <f t="shared" si="3"/>
        <v>85</v>
      </c>
      <c r="C202" s="55" t="s">
        <v>1440</v>
      </c>
      <c r="D202" s="55" t="s">
        <v>1440</v>
      </c>
      <c r="E202" s="55" t="s">
        <v>247</v>
      </c>
      <c r="F202" s="55" t="s">
        <v>2286</v>
      </c>
      <c r="G202" s="78" t="s">
        <v>2903</v>
      </c>
      <c r="H202" s="78" t="s">
        <v>2903</v>
      </c>
      <c r="I202" s="164">
        <v>1903.5</v>
      </c>
      <c r="J202" s="72">
        <f>I202</f>
        <v>1903.5</v>
      </c>
      <c r="K202" s="115"/>
      <c r="L202" s="56">
        <f>ROUND(I202*K202,2)</f>
        <v>0</v>
      </c>
      <c r="M202" s="56" t="e">
        <f>ROUND(J202*#REF!,2)</f>
        <v>#REF!</v>
      </c>
      <c r="O202" s="53" t="str">
        <f>IF(K202&gt;0,COUNTIF($K$9:K202,"&gt;0")," ")</f>
        <v> </v>
      </c>
      <c r="Q202" s="1"/>
      <c r="R202" s="5"/>
    </row>
    <row r="203" spans="1:18" s="11" customFormat="1" ht="13.5" customHeight="1">
      <c r="A203" s="54">
        <v>86</v>
      </c>
      <c r="B203" s="54">
        <f t="shared" si="3"/>
        <v>86</v>
      </c>
      <c r="C203" s="55" t="s">
        <v>1441</v>
      </c>
      <c r="D203" s="55" t="s">
        <v>1441</v>
      </c>
      <c r="E203" s="55" t="s">
        <v>248</v>
      </c>
      <c r="F203" s="55" t="s">
        <v>2287</v>
      </c>
      <c r="G203" s="78" t="s">
        <v>2903</v>
      </c>
      <c r="H203" s="78" t="s">
        <v>2903</v>
      </c>
      <c r="I203" s="164">
        <v>1173</v>
      </c>
      <c r="J203" s="72">
        <f>I203</f>
        <v>1173</v>
      </c>
      <c r="K203" s="115"/>
      <c r="L203" s="56">
        <f>ROUND(I203*K203,2)</f>
        <v>0</v>
      </c>
      <c r="M203" s="56" t="e">
        <f>ROUND(J203*#REF!,2)</f>
        <v>#REF!</v>
      </c>
      <c r="O203" s="53" t="str">
        <f>IF(K203&gt;0,COUNTIF($K$9:K203,"&gt;0")," ")</f>
        <v> </v>
      </c>
      <c r="Q203" s="1"/>
      <c r="R203" s="5"/>
    </row>
    <row r="204" spans="1:18" s="6" customFormat="1" ht="13.5" customHeight="1">
      <c r="A204" s="54" t="s">
        <v>2820</v>
      </c>
      <c r="B204" s="54" t="str">
        <f t="shared" si="3"/>
        <v> </v>
      </c>
      <c r="C204" s="55" t="s">
        <v>249</v>
      </c>
      <c r="D204" s="55" t="s">
        <v>249</v>
      </c>
      <c r="E204" s="55" t="s">
        <v>2670</v>
      </c>
      <c r="F204" s="55" t="s">
        <v>2288</v>
      </c>
      <c r="G204" s="78"/>
      <c r="H204" s="78"/>
      <c r="I204" s="164"/>
      <c r="J204" s="72"/>
      <c r="K204" s="56"/>
      <c r="L204" s="56"/>
      <c r="M204" s="56"/>
      <c r="O204" s="53" t="str">
        <f>IF(K204&gt;0,COUNTIF($K$9:K204,"&gt;0")," ")</f>
        <v> </v>
      </c>
      <c r="Q204" s="1"/>
      <c r="R204" s="5"/>
    </row>
    <row r="205" spans="1:18" s="6" customFormat="1" ht="24">
      <c r="A205" s="54" t="s">
        <v>2820</v>
      </c>
      <c r="B205" s="54" t="str">
        <f aca="true" t="shared" si="4" ref="B205:B268">A205</f>
        <v> </v>
      </c>
      <c r="C205" s="55" t="s">
        <v>250</v>
      </c>
      <c r="D205" s="55" t="s">
        <v>250</v>
      </c>
      <c r="E205" s="55" t="s">
        <v>251</v>
      </c>
      <c r="F205" s="55" t="s">
        <v>2289</v>
      </c>
      <c r="G205" s="78"/>
      <c r="H205" s="78"/>
      <c r="I205" s="164"/>
      <c r="J205" s="72"/>
      <c r="K205" s="56"/>
      <c r="L205" s="56"/>
      <c r="M205" s="56"/>
      <c r="O205" s="53" t="str">
        <f>IF(K205&gt;0,COUNTIF($K$9:K205,"&gt;0")," ")</f>
        <v> </v>
      </c>
      <c r="Q205" s="1"/>
      <c r="R205" s="5"/>
    </row>
    <row r="206" spans="1:18" s="11" customFormat="1" ht="24">
      <c r="A206" s="54">
        <v>87</v>
      </c>
      <c r="B206" s="54">
        <f t="shared" si="4"/>
        <v>87</v>
      </c>
      <c r="C206" s="55" t="s">
        <v>252</v>
      </c>
      <c r="D206" s="55" t="s">
        <v>252</v>
      </c>
      <c r="E206" s="55" t="s">
        <v>253</v>
      </c>
      <c r="F206" s="55" t="s">
        <v>2290</v>
      </c>
      <c r="G206" s="78" t="s">
        <v>2903</v>
      </c>
      <c r="H206" s="78" t="s">
        <v>2903</v>
      </c>
      <c r="I206" s="164">
        <v>3141.4</v>
      </c>
      <c r="J206" s="72">
        <f>I206</f>
        <v>3141.4</v>
      </c>
      <c r="K206" s="115"/>
      <c r="L206" s="56">
        <f>ROUND(I206*K206,2)</f>
        <v>0</v>
      </c>
      <c r="M206" s="56" t="e">
        <f>ROUND(J206*#REF!,2)</f>
        <v>#REF!</v>
      </c>
      <c r="O206" s="53" t="str">
        <f>IF(K206&gt;0,COUNTIF($K$9:K206,"&gt;0")," ")</f>
        <v> </v>
      </c>
      <c r="Q206" s="1"/>
      <c r="R206" s="5"/>
    </row>
    <row r="207" spans="1:18" s="6" customFormat="1" ht="13.5" customHeight="1">
      <c r="A207" s="54" t="s">
        <v>2820</v>
      </c>
      <c r="B207" s="54" t="str">
        <f t="shared" si="4"/>
        <v> </v>
      </c>
      <c r="C207" s="55" t="s">
        <v>254</v>
      </c>
      <c r="D207" s="55" t="s">
        <v>254</v>
      </c>
      <c r="E207" s="55" t="s">
        <v>255</v>
      </c>
      <c r="F207" s="55" t="s">
        <v>2291</v>
      </c>
      <c r="G207" s="78"/>
      <c r="H207" s="78"/>
      <c r="I207" s="164"/>
      <c r="J207" s="72"/>
      <c r="K207" s="56"/>
      <c r="L207" s="56"/>
      <c r="M207" s="56"/>
      <c r="O207" s="53" t="str">
        <f>IF(K207&gt;0,COUNTIF($K$9:K207,"&gt;0")," ")</f>
        <v> </v>
      </c>
      <c r="Q207" s="1"/>
      <c r="R207" s="5"/>
    </row>
    <row r="208" spans="1:17" s="5" customFormat="1" ht="13.5" customHeight="1">
      <c r="A208" s="54">
        <v>88</v>
      </c>
      <c r="B208" s="54">
        <f t="shared" si="4"/>
        <v>88</v>
      </c>
      <c r="C208" s="55" t="s">
        <v>256</v>
      </c>
      <c r="D208" s="55" t="s">
        <v>256</v>
      </c>
      <c r="E208" s="55" t="s">
        <v>257</v>
      </c>
      <c r="F208" s="55" t="s">
        <v>2292</v>
      </c>
      <c r="G208" s="78" t="s">
        <v>2903</v>
      </c>
      <c r="H208" s="78" t="s">
        <v>2903</v>
      </c>
      <c r="I208" s="164">
        <v>1170</v>
      </c>
      <c r="J208" s="72">
        <f>I208</f>
        <v>1170</v>
      </c>
      <c r="K208" s="115"/>
      <c r="L208" s="56">
        <f>ROUND(I208*K208,2)</f>
        <v>0</v>
      </c>
      <c r="M208" s="56" t="e">
        <f>ROUND(J208*#REF!,2)</f>
        <v>#REF!</v>
      </c>
      <c r="O208" s="53" t="str">
        <f>IF(K208&gt;0,COUNTIF($K$9:K208,"&gt;0")," ")</f>
        <v> </v>
      </c>
      <c r="Q208" s="1"/>
    </row>
    <row r="209" spans="1:15" s="53" customFormat="1" ht="13.5" customHeight="1">
      <c r="A209" s="54" t="s">
        <v>2820</v>
      </c>
      <c r="B209" s="54" t="str">
        <f t="shared" si="4"/>
        <v> </v>
      </c>
      <c r="C209" s="48"/>
      <c r="D209" s="48"/>
      <c r="E209" s="59" t="s">
        <v>346</v>
      </c>
      <c r="F209" s="59" t="s">
        <v>2865</v>
      </c>
      <c r="G209" s="60"/>
      <c r="H209" s="60"/>
      <c r="I209" s="167"/>
      <c r="J209" s="142"/>
      <c r="K209" s="67"/>
      <c r="L209" s="67">
        <f>SUM(L198:L208)</f>
        <v>0</v>
      </c>
      <c r="M209" s="67" t="e">
        <f>SUM(M198:M208)</f>
        <v>#REF!</v>
      </c>
      <c r="O209" s="53" t="str">
        <f>IF(K209&gt;0,COUNTIF($K$9:K209,"&gt;0")," ")</f>
        <v> </v>
      </c>
    </row>
    <row r="210" spans="1:15" s="53" customFormat="1" ht="12">
      <c r="A210" s="54" t="s">
        <v>2820</v>
      </c>
      <c r="B210" s="54" t="str">
        <f t="shared" si="4"/>
        <v> </v>
      </c>
      <c r="C210" s="68"/>
      <c r="D210" s="68"/>
      <c r="E210" s="63"/>
      <c r="F210" s="63"/>
      <c r="G210" s="64"/>
      <c r="H210" s="64"/>
      <c r="I210" s="166"/>
      <c r="J210" s="141"/>
      <c r="K210" s="56"/>
      <c r="L210" s="56"/>
      <c r="M210" s="56"/>
      <c r="O210" s="53" t="str">
        <f>IF(K210&gt;0,COUNTIF($K$9:K210,"&gt;0")," ")</f>
        <v> </v>
      </c>
    </row>
    <row r="211" spans="1:18" s="6" customFormat="1" ht="13.5" customHeight="1">
      <c r="A211" s="54" t="s">
        <v>2820</v>
      </c>
      <c r="B211" s="54" t="str">
        <f t="shared" si="4"/>
        <v> </v>
      </c>
      <c r="C211" s="48" t="s">
        <v>258</v>
      </c>
      <c r="D211" s="48" t="s">
        <v>258</v>
      </c>
      <c r="E211" s="49" t="s">
        <v>2671</v>
      </c>
      <c r="F211" s="49" t="s">
        <v>2294</v>
      </c>
      <c r="G211" s="50"/>
      <c r="H211" s="50"/>
      <c r="I211" s="174"/>
      <c r="J211" s="149"/>
      <c r="K211" s="56"/>
      <c r="L211" s="56"/>
      <c r="M211" s="56"/>
      <c r="O211" s="53" t="str">
        <f>IF(K211&gt;0,COUNTIF($K$9:K211,"&gt;0")," ")</f>
        <v> </v>
      </c>
      <c r="Q211" s="1"/>
      <c r="R211" s="5"/>
    </row>
    <row r="212" spans="1:18" s="6" customFormat="1" ht="24">
      <c r="A212" s="54" t="s">
        <v>2820</v>
      </c>
      <c r="B212" s="54" t="str">
        <f t="shared" si="4"/>
        <v> </v>
      </c>
      <c r="C212" s="55" t="s">
        <v>259</v>
      </c>
      <c r="D212" s="55" t="s">
        <v>259</v>
      </c>
      <c r="E212" s="55" t="s">
        <v>2672</v>
      </c>
      <c r="F212" s="55" t="s">
        <v>2295</v>
      </c>
      <c r="G212" s="78"/>
      <c r="H212" s="78"/>
      <c r="I212" s="174"/>
      <c r="J212" s="149"/>
      <c r="K212" s="56"/>
      <c r="L212" s="56"/>
      <c r="M212" s="56"/>
      <c r="O212" s="53" t="str">
        <f>IF(K212&gt;0,COUNTIF($K$9:K212,"&gt;0")," ")</f>
        <v> </v>
      </c>
      <c r="Q212" s="1"/>
      <c r="R212" s="5"/>
    </row>
    <row r="213" spans="1:18" s="6" customFormat="1" ht="24">
      <c r="A213" s="54" t="s">
        <v>2820</v>
      </c>
      <c r="B213" s="54" t="str">
        <f t="shared" si="4"/>
        <v> </v>
      </c>
      <c r="C213" s="55" t="s">
        <v>260</v>
      </c>
      <c r="D213" s="55" t="s">
        <v>260</v>
      </c>
      <c r="E213" s="55" t="s">
        <v>261</v>
      </c>
      <c r="F213" s="55" t="s">
        <v>2296</v>
      </c>
      <c r="G213" s="78"/>
      <c r="H213" s="78"/>
      <c r="I213" s="174"/>
      <c r="J213" s="149"/>
      <c r="K213" s="56"/>
      <c r="L213" s="56"/>
      <c r="M213" s="56"/>
      <c r="O213" s="53" t="str">
        <f>IF(K213&gt;0,COUNTIF($K$9:K213,"&gt;0")," ")</f>
        <v> </v>
      </c>
      <c r="Q213" s="1"/>
      <c r="R213" s="5"/>
    </row>
    <row r="214" spans="1:17" s="5" customFormat="1" ht="13.5" customHeight="1">
      <c r="A214" s="54">
        <v>89</v>
      </c>
      <c r="B214" s="54">
        <f t="shared" si="4"/>
        <v>89</v>
      </c>
      <c r="C214" s="55" t="s">
        <v>262</v>
      </c>
      <c r="D214" s="55" t="s">
        <v>262</v>
      </c>
      <c r="E214" s="55" t="s">
        <v>263</v>
      </c>
      <c r="F214" s="55" t="s">
        <v>2297</v>
      </c>
      <c r="G214" s="78" t="s">
        <v>2904</v>
      </c>
      <c r="H214" s="78" t="s">
        <v>2904</v>
      </c>
      <c r="I214" s="164">
        <v>30888.6</v>
      </c>
      <c r="J214" s="72">
        <f>I214</f>
        <v>30888.6</v>
      </c>
      <c r="K214" s="115"/>
      <c r="L214" s="56">
        <f>ROUND(I214*K214,2)</f>
        <v>0</v>
      </c>
      <c r="M214" s="56" t="e">
        <f>ROUND(J214*#REF!,2)</f>
        <v>#REF!</v>
      </c>
      <c r="O214" s="53" t="str">
        <f>IF(K214&gt;0,COUNTIF($K$9:K214,"&gt;0")," ")</f>
        <v> </v>
      </c>
      <c r="Q214" s="1"/>
    </row>
    <row r="215" spans="1:18" s="6" customFormat="1" ht="36">
      <c r="A215" s="54" t="s">
        <v>2820</v>
      </c>
      <c r="B215" s="54" t="str">
        <f t="shared" si="4"/>
        <v> </v>
      </c>
      <c r="C215" s="55" t="s">
        <v>264</v>
      </c>
      <c r="D215" s="55" t="s">
        <v>264</v>
      </c>
      <c r="E215" s="55" t="s">
        <v>265</v>
      </c>
      <c r="F215" s="55" t="s">
        <v>2298</v>
      </c>
      <c r="G215" s="78"/>
      <c r="H215" s="78"/>
      <c r="I215" s="164"/>
      <c r="J215" s="72"/>
      <c r="K215" s="56"/>
      <c r="L215" s="56"/>
      <c r="M215" s="56"/>
      <c r="O215" s="53" t="str">
        <f>IF(K215&gt;0,COUNTIF($K$9:K215,"&gt;0")," ")</f>
        <v> </v>
      </c>
      <c r="Q215" s="1"/>
      <c r="R215" s="5"/>
    </row>
    <row r="216" spans="1:17" s="5" customFormat="1" ht="13.5" customHeight="1">
      <c r="A216" s="54">
        <v>90</v>
      </c>
      <c r="B216" s="54">
        <f t="shared" si="4"/>
        <v>90</v>
      </c>
      <c r="C216" s="55" t="s">
        <v>266</v>
      </c>
      <c r="D216" s="55" t="s">
        <v>266</v>
      </c>
      <c r="E216" s="55" t="s">
        <v>263</v>
      </c>
      <c r="F216" s="55" t="s">
        <v>2297</v>
      </c>
      <c r="G216" s="78" t="s">
        <v>2904</v>
      </c>
      <c r="H216" s="78" t="s">
        <v>2904</v>
      </c>
      <c r="I216" s="164">
        <v>3060.33</v>
      </c>
      <c r="J216" s="72">
        <f>I216</f>
        <v>3060.33</v>
      </c>
      <c r="K216" s="115"/>
      <c r="L216" s="56">
        <f>ROUND(I216*K216,2)</f>
        <v>0</v>
      </c>
      <c r="M216" s="56" t="e">
        <f>ROUND(J216*#REF!,2)</f>
        <v>#REF!</v>
      </c>
      <c r="O216" s="53" t="str">
        <f>IF(K216&gt;0,COUNTIF($K$9:K216,"&gt;0")," ")</f>
        <v> </v>
      </c>
      <c r="Q216" s="1"/>
    </row>
    <row r="217" spans="1:17" s="5" customFormat="1" ht="13.5" customHeight="1">
      <c r="A217" s="54">
        <v>91</v>
      </c>
      <c r="B217" s="54">
        <f t="shared" si="4"/>
        <v>91</v>
      </c>
      <c r="C217" s="55" t="s">
        <v>267</v>
      </c>
      <c r="D217" s="55" t="s">
        <v>267</v>
      </c>
      <c r="E217" s="55" t="s">
        <v>268</v>
      </c>
      <c r="F217" s="55" t="s">
        <v>2299</v>
      </c>
      <c r="G217" s="78" t="s">
        <v>2904</v>
      </c>
      <c r="H217" s="78" t="s">
        <v>2904</v>
      </c>
      <c r="I217" s="164">
        <v>144.584</v>
      </c>
      <c r="J217" s="72">
        <f>I217</f>
        <v>144.584</v>
      </c>
      <c r="K217" s="115"/>
      <c r="L217" s="56">
        <f>ROUND(I217*K217,2)</f>
        <v>0</v>
      </c>
      <c r="M217" s="56" t="e">
        <f>ROUND(J217*#REF!,2)</f>
        <v>#REF!</v>
      </c>
      <c r="O217" s="53" t="str">
        <f>IF(K217&gt;0,COUNTIF($K$9:K217,"&gt;0")," ")</f>
        <v> </v>
      </c>
      <c r="Q217" s="1"/>
    </row>
    <row r="218" spans="1:15" s="53" customFormat="1" ht="13.5" customHeight="1">
      <c r="A218" s="54" t="s">
        <v>2820</v>
      </c>
      <c r="B218" s="54" t="str">
        <f t="shared" si="4"/>
        <v> </v>
      </c>
      <c r="C218" s="48"/>
      <c r="D218" s="48"/>
      <c r="E218" s="59" t="s">
        <v>347</v>
      </c>
      <c r="F218" s="59" t="s">
        <v>2864</v>
      </c>
      <c r="G218" s="60"/>
      <c r="H218" s="60"/>
      <c r="I218" s="167"/>
      <c r="J218" s="142"/>
      <c r="K218" s="67"/>
      <c r="L218" s="67">
        <f>SUM(L214:L217)</f>
        <v>0</v>
      </c>
      <c r="M218" s="67" t="e">
        <f>SUM(M214:M217)</f>
        <v>#REF!</v>
      </c>
      <c r="O218" s="53" t="str">
        <f>IF(K218&gt;0,COUNTIF($K$9:K218,"&gt;0")," ")</f>
        <v> </v>
      </c>
    </row>
    <row r="219" spans="1:15" s="53" customFormat="1" ht="12">
      <c r="A219" s="54" t="s">
        <v>2820</v>
      </c>
      <c r="B219" s="54" t="str">
        <f t="shared" si="4"/>
        <v> </v>
      </c>
      <c r="C219" s="68"/>
      <c r="D219" s="68"/>
      <c r="E219" s="63"/>
      <c r="F219" s="63"/>
      <c r="G219" s="64"/>
      <c r="H219" s="64"/>
      <c r="I219" s="166"/>
      <c r="J219" s="141"/>
      <c r="K219" s="56"/>
      <c r="L219" s="56"/>
      <c r="M219" s="56"/>
      <c r="O219" s="53" t="str">
        <f>IF(K219&gt;0,COUNTIF($K$9:K219,"&gt;0")," ")</f>
        <v> </v>
      </c>
    </row>
    <row r="220" spans="1:18" s="6" customFormat="1" ht="13.5" customHeight="1">
      <c r="A220" s="54" t="s">
        <v>2820</v>
      </c>
      <c r="B220" s="54" t="str">
        <f t="shared" si="4"/>
        <v> </v>
      </c>
      <c r="C220" s="48" t="s">
        <v>269</v>
      </c>
      <c r="D220" s="48" t="s">
        <v>269</v>
      </c>
      <c r="E220" s="49" t="s">
        <v>2673</v>
      </c>
      <c r="F220" s="49" t="s">
        <v>2302</v>
      </c>
      <c r="G220" s="50"/>
      <c r="H220" s="50"/>
      <c r="I220" s="174"/>
      <c r="J220" s="149"/>
      <c r="K220" s="56"/>
      <c r="L220" s="56"/>
      <c r="M220" s="56"/>
      <c r="O220" s="53" t="str">
        <f>IF(K220&gt;0,COUNTIF($K$9:K220,"&gt;0")," ")</f>
        <v> </v>
      </c>
      <c r="Q220" s="1"/>
      <c r="R220" s="5"/>
    </row>
    <row r="221" spans="1:18" s="6" customFormat="1" ht="13.5" customHeight="1">
      <c r="A221" s="54" t="s">
        <v>2820</v>
      </c>
      <c r="B221" s="54" t="str">
        <f t="shared" si="4"/>
        <v> </v>
      </c>
      <c r="C221" s="55" t="s">
        <v>270</v>
      </c>
      <c r="D221" s="55" t="s">
        <v>270</v>
      </c>
      <c r="E221" s="55" t="s">
        <v>2674</v>
      </c>
      <c r="F221" s="55" t="s">
        <v>2303</v>
      </c>
      <c r="G221" s="78"/>
      <c r="H221" s="78"/>
      <c r="I221" s="174"/>
      <c r="J221" s="149"/>
      <c r="K221" s="56"/>
      <c r="L221" s="56"/>
      <c r="M221" s="56"/>
      <c r="O221" s="53" t="str">
        <f>IF(K221&gt;0,COUNTIF($K$9:K221,"&gt;0")," ")</f>
        <v> </v>
      </c>
      <c r="Q221" s="1"/>
      <c r="R221" s="5"/>
    </row>
    <row r="222" spans="1:17" s="5" customFormat="1" ht="13.5" customHeight="1">
      <c r="A222" s="54">
        <v>92</v>
      </c>
      <c r="B222" s="54">
        <f t="shared" si="4"/>
        <v>92</v>
      </c>
      <c r="C222" s="55" t="s">
        <v>271</v>
      </c>
      <c r="D222" s="55" t="s">
        <v>271</v>
      </c>
      <c r="E222" s="55" t="s">
        <v>272</v>
      </c>
      <c r="F222" s="55" t="s">
        <v>2304</v>
      </c>
      <c r="G222" s="78" t="s">
        <v>2903</v>
      </c>
      <c r="H222" s="78" t="s">
        <v>2903</v>
      </c>
      <c r="I222" s="164">
        <v>354.46</v>
      </c>
      <c r="J222" s="72">
        <f>I222</f>
        <v>354.46</v>
      </c>
      <c r="K222" s="115"/>
      <c r="L222" s="56">
        <f>ROUND(I222*K222,2)</f>
        <v>0</v>
      </c>
      <c r="M222" s="56" t="e">
        <f>ROUND(J222*#REF!,2)</f>
        <v>#REF!</v>
      </c>
      <c r="O222" s="53" t="str">
        <f>IF(K222&gt;0,COUNTIF($K$9:K222,"&gt;0")," ")</f>
        <v> </v>
      </c>
      <c r="Q222" s="1"/>
    </row>
    <row r="223" spans="1:18" s="6" customFormat="1" ht="13.5" customHeight="1">
      <c r="A223" s="54" t="s">
        <v>2820</v>
      </c>
      <c r="B223" s="54" t="str">
        <f t="shared" si="4"/>
        <v> </v>
      </c>
      <c r="C223" s="55" t="s">
        <v>273</v>
      </c>
      <c r="D223" s="55" t="s">
        <v>273</v>
      </c>
      <c r="E223" s="55" t="s">
        <v>2675</v>
      </c>
      <c r="F223" s="55" t="s">
        <v>2305</v>
      </c>
      <c r="G223" s="78"/>
      <c r="H223" s="78"/>
      <c r="I223" s="164"/>
      <c r="J223" s="72"/>
      <c r="K223" s="56"/>
      <c r="L223" s="56"/>
      <c r="M223" s="56"/>
      <c r="O223" s="53" t="str">
        <f>IF(K223&gt;0,COUNTIF($K$9:K223,"&gt;0")," ")</f>
        <v> </v>
      </c>
      <c r="Q223" s="1"/>
      <c r="R223" s="5"/>
    </row>
    <row r="224" spans="1:18" s="6" customFormat="1" ht="13.5" customHeight="1">
      <c r="A224" s="54" t="s">
        <v>2820</v>
      </c>
      <c r="B224" s="54" t="str">
        <f t="shared" si="4"/>
        <v> </v>
      </c>
      <c r="C224" s="55" t="s">
        <v>274</v>
      </c>
      <c r="D224" s="55" t="s">
        <v>274</v>
      </c>
      <c r="E224" s="55" t="s">
        <v>275</v>
      </c>
      <c r="F224" s="55" t="s">
        <v>2306</v>
      </c>
      <c r="G224" s="78"/>
      <c r="H224" s="78"/>
      <c r="I224" s="164"/>
      <c r="J224" s="72"/>
      <c r="K224" s="56"/>
      <c r="L224" s="56"/>
      <c r="M224" s="56"/>
      <c r="O224" s="53" t="str">
        <f>IF(K224&gt;0,COUNTIF($K$9:K224,"&gt;0")," ")</f>
        <v> </v>
      </c>
      <c r="Q224" s="1"/>
      <c r="R224" s="5"/>
    </row>
    <row r="225" spans="1:17" s="5" customFormat="1" ht="13.5" customHeight="1">
      <c r="A225" s="54">
        <v>93</v>
      </c>
      <c r="B225" s="54">
        <f t="shared" si="4"/>
        <v>93</v>
      </c>
      <c r="C225" s="55" t="s">
        <v>276</v>
      </c>
      <c r="D225" s="55" t="s">
        <v>276</v>
      </c>
      <c r="E225" s="55" t="s">
        <v>277</v>
      </c>
      <c r="F225" s="55" t="s">
        <v>2307</v>
      </c>
      <c r="G225" s="78" t="s">
        <v>2904</v>
      </c>
      <c r="H225" s="78" t="s">
        <v>2904</v>
      </c>
      <c r="I225" s="164">
        <v>63</v>
      </c>
      <c r="J225" s="72">
        <f>I225</f>
        <v>63</v>
      </c>
      <c r="K225" s="115"/>
      <c r="L225" s="56">
        <f>ROUND(I225*K225,2)</f>
        <v>0</v>
      </c>
      <c r="M225" s="56" t="e">
        <f>ROUND(J225*#REF!,2)</f>
        <v>#REF!</v>
      </c>
      <c r="O225" s="53" t="str">
        <f>IF(K225&gt;0,COUNTIF($K$9:K225,"&gt;0")," ")</f>
        <v> </v>
      </c>
      <c r="Q225" s="1"/>
    </row>
    <row r="226" spans="1:21" s="5" customFormat="1" ht="13.5" customHeight="1">
      <c r="A226" s="54">
        <v>94</v>
      </c>
      <c r="B226" s="54">
        <f t="shared" si="4"/>
        <v>94</v>
      </c>
      <c r="C226" s="55" t="s">
        <v>278</v>
      </c>
      <c r="D226" s="55" t="s">
        <v>278</v>
      </c>
      <c r="E226" s="55" t="s">
        <v>279</v>
      </c>
      <c r="F226" s="55" t="s">
        <v>2308</v>
      </c>
      <c r="G226" s="78" t="s">
        <v>2904</v>
      </c>
      <c r="H226" s="78" t="s">
        <v>2904</v>
      </c>
      <c r="I226" s="164">
        <f>4110.152-2806.7</f>
        <v>1303.4520000000002</v>
      </c>
      <c r="J226" s="72">
        <f>I226</f>
        <v>1303.4520000000002</v>
      </c>
      <c r="K226" s="115"/>
      <c r="L226" s="56">
        <f>ROUND(I226*K226,2)</f>
        <v>0</v>
      </c>
      <c r="M226" s="56" t="e">
        <f>ROUND(J226*#REF!,2)</f>
        <v>#REF!</v>
      </c>
      <c r="O226" s="53" t="str">
        <f>IF(K226&gt;0,COUNTIF($K$9:K226,"&gt;0")," ")</f>
        <v> </v>
      </c>
      <c r="Q226" s="1"/>
      <c r="U226" s="6"/>
    </row>
    <row r="227" spans="1:21" s="5" customFormat="1" ht="13.5" customHeight="1">
      <c r="A227" s="54">
        <v>95</v>
      </c>
      <c r="B227" s="54">
        <f t="shared" si="4"/>
        <v>95</v>
      </c>
      <c r="C227" s="55" t="s">
        <v>2300</v>
      </c>
      <c r="D227" s="55" t="s">
        <v>2300</v>
      </c>
      <c r="E227" s="55" t="s">
        <v>2676</v>
      </c>
      <c r="F227" s="55" t="s">
        <v>2309</v>
      </c>
      <c r="G227" s="78" t="s">
        <v>2904</v>
      </c>
      <c r="H227" s="78" t="s">
        <v>2904</v>
      </c>
      <c r="I227" s="164">
        <v>2806.7</v>
      </c>
      <c r="J227" s="72">
        <f>I227</f>
        <v>2806.7</v>
      </c>
      <c r="K227" s="115"/>
      <c r="L227" s="56">
        <f>ROUND(I227*K227,2)</f>
        <v>0</v>
      </c>
      <c r="M227" s="56" t="e">
        <f>ROUND(J227*#REF!,2)</f>
        <v>#REF!</v>
      </c>
      <c r="O227" s="53" t="str">
        <f>IF(K227&gt;0,COUNTIF($K$9:K227,"&gt;0")," ")</f>
        <v> </v>
      </c>
      <c r="Q227" s="1"/>
      <c r="U227" s="6"/>
    </row>
    <row r="228" spans="1:18" s="6" customFormat="1" ht="13.5" customHeight="1">
      <c r="A228" s="54" t="s">
        <v>2820</v>
      </c>
      <c r="B228" s="54" t="str">
        <f t="shared" si="4"/>
        <v> </v>
      </c>
      <c r="C228" s="55" t="s">
        <v>280</v>
      </c>
      <c r="D228" s="55" t="s">
        <v>280</v>
      </c>
      <c r="E228" s="55" t="s">
        <v>281</v>
      </c>
      <c r="F228" s="55" t="s">
        <v>2310</v>
      </c>
      <c r="G228" s="78"/>
      <c r="H228" s="78"/>
      <c r="I228" s="164"/>
      <c r="J228" s="72"/>
      <c r="K228" s="56"/>
      <c r="L228" s="56"/>
      <c r="M228" s="56"/>
      <c r="O228" s="53" t="str">
        <f>IF(K228&gt;0,COUNTIF($K$9:K228,"&gt;0")," ")</f>
        <v> </v>
      </c>
      <c r="Q228" s="1"/>
      <c r="R228" s="5"/>
    </row>
    <row r="229" spans="1:21" s="5" customFormat="1" ht="13.5" customHeight="1">
      <c r="A229" s="54">
        <v>96</v>
      </c>
      <c r="B229" s="54">
        <f t="shared" si="4"/>
        <v>96</v>
      </c>
      <c r="C229" s="55" t="s">
        <v>282</v>
      </c>
      <c r="D229" s="55" t="s">
        <v>282</v>
      </c>
      <c r="E229" s="55" t="s">
        <v>283</v>
      </c>
      <c r="F229" s="55" t="s">
        <v>2311</v>
      </c>
      <c r="G229" s="78" t="s">
        <v>2904</v>
      </c>
      <c r="H229" s="78" t="s">
        <v>2904</v>
      </c>
      <c r="I229" s="164">
        <v>139.35</v>
      </c>
      <c r="J229" s="72">
        <f>I229</f>
        <v>139.35</v>
      </c>
      <c r="K229" s="115"/>
      <c r="L229" s="56">
        <f>ROUND(I229*K229,2)</f>
        <v>0</v>
      </c>
      <c r="M229" s="56" t="e">
        <f>ROUND(J229*#REF!,2)</f>
        <v>#REF!</v>
      </c>
      <c r="O229" s="53" t="str">
        <f>IF(K229&gt;0,COUNTIF($K$9:K229,"&gt;0")," ")</f>
        <v> </v>
      </c>
      <c r="Q229" s="1"/>
      <c r="U229" s="6"/>
    </row>
    <row r="230" spans="1:18" s="6" customFormat="1" ht="13.5" customHeight="1">
      <c r="A230" s="54" t="s">
        <v>2820</v>
      </c>
      <c r="B230" s="54" t="str">
        <f t="shared" si="4"/>
        <v> </v>
      </c>
      <c r="C230" s="55" t="s">
        <v>284</v>
      </c>
      <c r="D230" s="55" t="s">
        <v>284</v>
      </c>
      <c r="E230" s="55" t="s">
        <v>285</v>
      </c>
      <c r="F230" s="55" t="s">
        <v>2312</v>
      </c>
      <c r="G230" s="78"/>
      <c r="H230" s="78"/>
      <c r="I230" s="164"/>
      <c r="J230" s="72"/>
      <c r="K230" s="56"/>
      <c r="L230" s="56"/>
      <c r="M230" s="56"/>
      <c r="O230" s="53" t="str">
        <f>IF(K230&gt;0,COUNTIF($K$9:K230,"&gt;0")," ")</f>
        <v> </v>
      </c>
      <c r="Q230" s="1"/>
      <c r="R230" s="5"/>
    </row>
    <row r="231" spans="1:21" s="5" customFormat="1" ht="13.5" customHeight="1">
      <c r="A231" s="54">
        <v>97</v>
      </c>
      <c r="B231" s="54">
        <f t="shared" si="4"/>
        <v>97</v>
      </c>
      <c r="C231" s="55" t="s">
        <v>286</v>
      </c>
      <c r="D231" s="55" t="s">
        <v>286</v>
      </c>
      <c r="E231" s="55" t="s">
        <v>287</v>
      </c>
      <c r="F231" s="55" t="s">
        <v>2313</v>
      </c>
      <c r="G231" s="78" t="s">
        <v>2904</v>
      </c>
      <c r="H231" s="78" t="s">
        <v>2904</v>
      </c>
      <c r="I231" s="164">
        <v>601.4</v>
      </c>
      <c r="J231" s="72">
        <f>I231</f>
        <v>601.4</v>
      </c>
      <c r="K231" s="115"/>
      <c r="L231" s="56">
        <f>ROUND(I231*K231,2)</f>
        <v>0</v>
      </c>
      <c r="M231" s="56" t="e">
        <f>ROUND(J231*#REF!,2)</f>
        <v>#REF!</v>
      </c>
      <c r="O231" s="53" t="str">
        <f>IF(K231&gt;0,COUNTIF($K$9:K231,"&gt;0")," ")</f>
        <v> </v>
      </c>
      <c r="Q231" s="1"/>
      <c r="U231" s="6"/>
    </row>
    <row r="232" spans="1:21" s="5" customFormat="1" ht="13.5" customHeight="1">
      <c r="A232" s="54">
        <v>98</v>
      </c>
      <c r="B232" s="54">
        <f t="shared" si="4"/>
        <v>98</v>
      </c>
      <c r="C232" s="55" t="s">
        <v>288</v>
      </c>
      <c r="D232" s="55" t="s">
        <v>288</v>
      </c>
      <c r="E232" s="55" t="s">
        <v>283</v>
      </c>
      <c r="F232" s="55" t="s">
        <v>2311</v>
      </c>
      <c r="G232" s="78" t="s">
        <v>2904</v>
      </c>
      <c r="H232" s="78" t="s">
        <v>2904</v>
      </c>
      <c r="I232" s="164">
        <f>1285.12-82.32</f>
        <v>1202.8</v>
      </c>
      <c r="J232" s="72">
        <f>I232</f>
        <v>1202.8</v>
      </c>
      <c r="K232" s="115"/>
      <c r="L232" s="56">
        <f>ROUND(I232*K232,2)</f>
        <v>0</v>
      </c>
      <c r="M232" s="56" t="e">
        <f>ROUND(J232*#REF!,2)</f>
        <v>#REF!</v>
      </c>
      <c r="O232" s="53" t="str">
        <f>IF(K232&gt;0,COUNTIF($K$9:K232,"&gt;0")," ")</f>
        <v> </v>
      </c>
      <c r="Q232" s="1"/>
      <c r="U232" s="6"/>
    </row>
    <row r="233" spans="1:18" s="6" customFormat="1" ht="13.5" customHeight="1">
      <c r="A233" s="54" t="s">
        <v>2820</v>
      </c>
      <c r="B233" s="54" t="str">
        <f t="shared" si="4"/>
        <v> </v>
      </c>
      <c r="C233" s="55" t="s">
        <v>2301</v>
      </c>
      <c r="D233" s="55" t="s">
        <v>2301</v>
      </c>
      <c r="E233" s="55" t="s">
        <v>289</v>
      </c>
      <c r="F233" s="55" t="s">
        <v>2314</v>
      </c>
      <c r="G233" s="78"/>
      <c r="H233" s="78"/>
      <c r="I233" s="164"/>
      <c r="J233" s="72"/>
      <c r="K233" s="56"/>
      <c r="L233" s="56"/>
      <c r="M233" s="56"/>
      <c r="O233" s="53" t="str">
        <f>IF(K233&gt;0,COUNTIF($K$9:K233,"&gt;0")," ")</f>
        <v> </v>
      </c>
      <c r="Q233" s="1"/>
      <c r="R233" s="5"/>
    </row>
    <row r="234" spans="1:17" s="11" customFormat="1" ht="13.5" customHeight="1">
      <c r="A234" s="54">
        <v>99</v>
      </c>
      <c r="B234" s="54">
        <f t="shared" si="4"/>
        <v>99</v>
      </c>
      <c r="C234" s="55" t="s">
        <v>1442</v>
      </c>
      <c r="D234" s="55" t="s">
        <v>1442</v>
      </c>
      <c r="E234" s="55" t="s">
        <v>290</v>
      </c>
      <c r="F234" s="55" t="s">
        <v>2315</v>
      </c>
      <c r="G234" s="78" t="s">
        <v>2903</v>
      </c>
      <c r="H234" s="78" t="s">
        <v>2903</v>
      </c>
      <c r="I234" s="164">
        <v>420</v>
      </c>
      <c r="J234" s="72">
        <f>I234</f>
        <v>420</v>
      </c>
      <c r="K234" s="115"/>
      <c r="L234" s="56">
        <f>ROUND(I234*K234,2)</f>
        <v>0</v>
      </c>
      <c r="M234" s="56" t="e">
        <f>ROUND(J234*#REF!,2)</f>
        <v>#REF!</v>
      </c>
      <c r="O234" s="53" t="str">
        <f>IF(K234&gt;0,COUNTIF($K$9:K234,"&gt;0")," ")</f>
        <v> </v>
      </c>
      <c r="Q234" s="1"/>
    </row>
    <row r="235" spans="1:15" s="53" customFormat="1" ht="13.5" customHeight="1">
      <c r="A235" s="54" t="s">
        <v>2820</v>
      </c>
      <c r="B235" s="54" t="str">
        <f t="shared" si="4"/>
        <v> </v>
      </c>
      <c r="C235" s="48"/>
      <c r="D235" s="48"/>
      <c r="E235" s="59" t="s">
        <v>348</v>
      </c>
      <c r="F235" s="59" t="s">
        <v>2863</v>
      </c>
      <c r="G235" s="60"/>
      <c r="H235" s="60"/>
      <c r="I235" s="167"/>
      <c r="J235" s="142"/>
      <c r="K235" s="67"/>
      <c r="L235" s="67">
        <f>SUM(L222:L234)</f>
        <v>0</v>
      </c>
      <c r="M235" s="67" t="e">
        <f>SUM(M222:M234)</f>
        <v>#REF!</v>
      </c>
      <c r="O235" s="53" t="str">
        <f>IF(K235&gt;0,COUNTIF($K$9:K235,"&gt;0")," ")</f>
        <v> </v>
      </c>
    </row>
    <row r="236" spans="1:15" s="53" customFormat="1" ht="12">
      <c r="A236" s="54" t="s">
        <v>2820</v>
      </c>
      <c r="B236" s="54" t="str">
        <f t="shared" si="4"/>
        <v> </v>
      </c>
      <c r="C236" s="68"/>
      <c r="D236" s="68"/>
      <c r="E236" s="63"/>
      <c r="F236" s="63"/>
      <c r="G236" s="64"/>
      <c r="H236" s="64"/>
      <c r="I236" s="166"/>
      <c r="J236" s="141"/>
      <c r="K236" s="56"/>
      <c r="L236" s="56"/>
      <c r="M236" s="56"/>
      <c r="O236" s="53" t="str">
        <f>IF(K236&gt;0,COUNTIF($K$9:K236,"&gt;0")," ")</f>
        <v> </v>
      </c>
    </row>
    <row r="237" spans="1:18" s="6" customFormat="1" ht="13.5" customHeight="1">
      <c r="A237" s="54" t="s">
        <v>2820</v>
      </c>
      <c r="B237" s="54" t="str">
        <f t="shared" si="4"/>
        <v> </v>
      </c>
      <c r="C237" s="68" t="s">
        <v>1443</v>
      </c>
      <c r="D237" s="68" t="s">
        <v>1443</v>
      </c>
      <c r="E237" s="73" t="s">
        <v>2860</v>
      </c>
      <c r="F237" s="73" t="s">
        <v>2861</v>
      </c>
      <c r="G237" s="123"/>
      <c r="H237" s="123"/>
      <c r="I237" s="174"/>
      <c r="J237" s="149"/>
      <c r="K237" s="56"/>
      <c r="L237" s="56"/>
      <c r="M237" s="56"/>
      <c r="O237" s="53" t="str">
        <f>IF(K237&gt;0,COUNTIF($K$9:K237,"&gt;0")," ")</f>
        <v> </v>
      </c>
      <c r="Q237" s="1"/>
      <c r="R237" s="5"/>
    </row>
    <row r="238" spans="1:17" s="6" customFormat="1" ht="13.5" customHeight="1">
      <c r="A238" s="54" t="s">
        <v>2820</v>
      </c>
      <c r="B238" s="54" t="str">
        <f t="shared" si="4"/>
        <v> </v>
      </c>
      <c r="C238" s="55" t="s">
        <v>1444</v>
      </c>
      <c r="D238" s="55" t="s">
        <v>1444</v>
      </c>
      <c r="E238" s="8" t="s">
        <v>291</v>
      </c>
      <c r="F238" s="8" t="s">
        <v>2316</v>
      </c>
      <c r="G238" s="121"/>
      <c r="H238" s="121"/>
      <c r="I238" s="173"/>
      <c r="J238" s="148"/>
      <c r="K238" s="56"/>
      <c r="L238" s="56"/>
      <c r="M238" s="56"/>
      <c r="O238" s="53" t="str">
        <f>IF(K238&gt;0,COUNTIF($K$9:K238,"&gt;0")," ")</f>
        <v> </v>
      </c>
      <c r="Q238" s="16"/>
    </row>
    <row r="239" spans="1:18" s="11" customFormat="1" ht="13.5" customHeight="1">
      <c r="A239" s="54">
        <v>100</v>
      </c>
      <c r="B239" s="54">
        <f t="shared" si="4"/>
        <v>100</v>
      </c>
      <c r="C239" s="55" t="s">
        <v>1445</v>
      </c>
      <c r="D239" s="55" t="s">
        <v>1445</v>
      </c>
      <c r="E239" s="13" t="s">
        <v>292</v>
      </c>
      <c r="F239" s="13" t="s">
        <v>292</v>
      </c>
      <c r="G239" s="124" t="s">
        <v>2899</v>
      </c>
      <c r="H239" s="124" t="s">
        <v>2899</v>
      </c>
      <c r="I239" s="164">
        <v>22.5</v>
      </c>
      <c r="J239" s="72">
        <f>I239</f>
        <v>22.5</v>
      </c>
      <c r="K239" s="115"/>
      <c r="L239" s="56">
        <f>ROUND(I239*K239,2)</f>
        <v>0</v>
      </c>
      <c r="M239" s="56" t="e">
        <f>ROUND(J239*#REF!,2)</f>
        <v>#REF!</v>
      </c>
      <c r="O239" s="53" t="str">
        <f>IF(K239&gt;0,COUNTIF($K$9:K239,"&gt;0")," ")</f>
        <v> </v>
      </c>
      <c r="Q239" s="1"/>
      <c r="R239" s="5"/>
    </row>
    <row r="240" spans="1:18" s="11" customFormat="1" ht="13.5" customHeight="1">
      <c r="A240" s="54" t="s">
        <v>2820</v>
      </c>
      <c r="B240" s="54" t="str">
        <f t="shared" si="4"/>
        <v> </v>
      </c>
      <c r="C240" s="55"/>
      <c r="D240" s="55"/>
      <c r="E240" s="59" t="s">
        <v>349</v>
      </c>
      <c r="F240" s="59" t="s">
        <v>2862</v>
      </c>
      <c r="G240" s="60"/>
      <c r="H240" s="60"/>
      <c r="I240" s="167"/>
      <c r="J240" s="142"/>
      <c r="K240" s="67"/>
      <c r="L240" s="67">
        <f>SUM(L238:L239)</f>
        <v>0</v>
      </c>
      <c r="M240" s="67" t="e">
        <f>SUM(M238:M239)</f>
        <v>#REF!</v>
      </c>
      <c r="O240" s="53" t="str">
        <f>IF(K240&gt;0,COUNTIF($K$9:K240,"&gt;0")," ")</f>
        <v> </v>
      </c>
      <c r="Q240" s="1"/>
      <c r="R240" s="5"/>
    </row>
    <row r="241" spans="1:18" s="11" customFormat="1" ht="12.75">
      <c r="A241" s="54" t="s">
        <v>2820</v>
      </c>
      <c r="B241" s="54" t="str">
        <f t="shared" si="4"/>
        <v> </v>
      </c>
      <c r="C241" s="19"/>
      <c r="D241" s="19"/>
      <c r="E241" s="13"/>
      <c r="F241" s="13"/>
      <c r="G241" s="124"/>
      <c r="H241" s="124"/>
      <c r="I241" s="175"/>
      <c r="J241" s="150"/>
      <c r="K241" s="56"/>
      <c r="L241" s="56"/>
      <c r="M241" s="56"/>
      <c r="O241" s="53" t="str">
        <f>IF(K241&gt;0,COUNTIF($K$9:K241,"&gt;0")," ")</f>
        <v> </v>
      </c>
      <c r="Q241" s="1"/>
      <c r="R241" s="5"/>
    </row>
    <row r="242" spans="1:18" s="6" customFormat="1" ht="13.5" customHeight="1">
      <c r="A242" s="54" t="s">
        <v>2820</v>
      </c>
      <c r="B242" s="54" t="str">
        <f t="shared" si="4"/>
        <v> </v>
      </c>
      <c r="C242" s="68" t="s">
        <v>293</v>
      </c>
      <c r="D242" s="68" t="s">
        <v>293</v>
      </c>
      <c r="E242" s="73" t="s">
        <v>2677</v>
      </c>
      <c r="F242" s="73" t="s">
        <v>2320</v>
      </c>
      <c r="G242" s="123"/>
      <c r="H242" s="123"/>
      <c r="I242" s="174"/>
      <c r="J242" s="149"/>
      <c r="K242" s="56"/>
      <c r="L242" s="56"/>
      <c r="M242" s="56"/>
      <c r="O242" s="53" t="str">
        <f>IF(K242&gt;0,COUNTIF($K$9:K242,"&gt;0")," ")</f>
        <v> </v>
      </c>
      <c r="Q242" s="1"/>
      <c r="R242" s="5"/>
    </row>
    <row r="243" spans="1:18" s="6" customFormat="1" ht="13.5" customHeight="1">
      <c r="A243" s="54" t="s">
        <v>2820</v>
      </c>
      <c r="B243" s="54" t="str">
        <f t="shared" si="4"/>
        <v> </v>
      </c>
      <c r="C243" s="55" t="s">
        <v>294</v>
      </c>
      <c r="D243" s="55" t="s">
        <v>294</v>
      </c>
      <c r="E243" s="8" t="s">
        <v>2678</v>
      </c>
      <c r="F243" s="8" t="s">
        <v>2321</v>
      </c>
      <c r="G243" s="121"/>
      <c r="H243" s="121"/>
      <c r="I243" s="174"/>
      <c r="J243" s="149"/>
      <c r="K243" s="56"/>
      <c r="L243" s="56"/>
      <c r="M243" s="56"/>
      <c r="O243" s="53" t="str">
        <f>IF(K243&gt;0,COUNTIF($K$9:K243,"&gt;0")," ")</f>
        <v> </v>
      </c>
      <c r="Q243" s="1"/>
      <c r="R243" s="5"/>
    </row>
    <row r="244" spans="1:18" s="6" customFormat="1" ht="13.5" customHeight="1">
      <c r="A244" s="54" t="s">
        <v>2820</v>
      </c>
      <c r="B244" s="54" t="str">
        <f t="shared" si="4"/>
        <v> </v>
      </c>
      <c r="C244" s="55" t="s">
        <v>295</v>
      </c>
      <c r="D244" s="55" t="s">
        <v>295</v>
      </c>
      <c r="E244" s="8" t="s">
        <v>296</v>
      </c>
      <c r="F244" s="8" t="s">
        <v>2322</v>
      </c>
      <c r="G244" s="121"/>
      <c r="H244" s="121"/>
      <c r="I244" s="174"/>
      <c r="J244" s="149"/>
      <c r="K244" s="56"/>
      <c r="L244" s="56"/>
      <c r="M244" s="56"/>
      <c r="O244" s="53" t="str">
        <f>IF(K244&gt;0,COUNTIF($K$9:K244,"&gt;0")," ")</f>
        <v> </v>
      </c>
      <c r="Q244" s="1"/>
      <c r="R244" s="5"/>
    </row>
    <row r="245" spans="1:18" s="6" customFormat="1" ht="13.5" customHeight="1">
      <c r="A245" s="54">
        <v>101</v>
      </c>
      <c r="B245" s="54">
        <f t="shared" si="4"/>
        <v>101</v>
      </c>
      <c r="C245" s="55" t="s">
        <v>2317</v>
      </c>
      <c r="D245" s="55" t="s">
        <v>2317</v>
      </c>
      <c r="E245" s="8" t="s">
        <v>2679</v>
      </c>
      <c r="F245" s="8" t="s">
        <v>2323</v>
      </c>
      <c r="G245" s="121" t="s">
        <v>2904</v>
      </c>
      <c r="H245" s="121" t="s">
        <v>2904</v>
      </c>
      <c r="I245" s="164">
        <v>110.85</v>
      </c>
      <c r="J245" s="72">
        <f>I245</f>
        <v>110.85</v>
      </c>
      <c r="K245" s="115"/>
      <c r="L245" s="56">
        <f>ROUND(I245*K245,2)</f>
        <v>0</v>
      </c>
      <c r="M245" s="56" t="e">
        <f>ROUND(J245*#REF!,2)</f>
        <v>#REF!</v>
      </c>
      <c r="O245" s="53" t="str">
        <f>IF(K245&gt;0,COUNTIF($K$9:K245,"&gt;0")," ")</f>
        <v> </v>
      </c>
      <c r="Q245" s="1"/>
      <c r="R245" s="5"/>
    </row>
    <row r="246" spans="1:18" s="11" customFormat="1" ht="13.5" customHeight="1">
      <c r="A246" s="54">
        <v>102</v>
      </c>
      <c r="B246" s="54">
        <f t="shared" si="4"/>
        <v>102</v>
      </c>
      <c r="C246" s="55" t="s">
        <v>297</v>
      </c>
      <c r="D246" s="55" t="s">
        <v>297</v>
      </c>
      <c r="E246" s="8" t="s">
        <v>298</v>
      </c>
      <c r="F246" s="8" t="s">
        <v>2324</v>
      </c>
      <c r="G246" s="121" t="s">
        <v>2904</v>
      </c>
      <c r="H246" s="121" t="s">
        <v>2904</v>
      </c>
      <c r="I246" s="164">
        <v>110.85</v>
      </c>
      <c r="J246" s="72">
        <f>I246</f>
        <v>110.85</v>
      </c>
      <c r="K246" s="115"/>
      <c r="L246" s="56">
        <f>ROUND(I246*K246,2)</f>
        <v>0</v>
      </c>
      <c r="M246" s="56" t="e">
        <f>ROUND(J246*#REF!,2)</f>
        <v>#REF!</v>
      </c>
      <c r="O246" s="53" t="str">
        <f>IF(K246&gt;0,COUNTIF($K$9:K246,"&gt;0")," ")</f>
        <v> </v>
      </c>
      <c r="Q246" s="1"/>
      <c r="R246" s="5"/>
    </row>
    <row r="247" spans="1:18" s="11" customFormat="1" ht="13.5" customHeight="1">
      <c r="A247" s="54">
        <v>103</v>
      </c>
      <c r="B247" s="54">
        <f t="shared" si="4"/>
        <v>103</v>
      </c>
      <c r="C247" s="55" t="s">
        <v>2318</v>
      </c>
      <c r="D247" s="55" t="s">
        <v>2318</v>
      </c>
      <c r="E247" s="8" t="s">
        <v>2680</v>
      </c>
      <c r="F247" s="8" t="s">
        <v>2325</v>
      </c>
      <c r="G247" s="121" t="s">
        <v>2904</v>
      </c>
      <c r="H247" s="121" t="s">
        <v>2904</v>
      </c>
      <c r="I247" s="164">
        <v>73.9</v>
      </c>
      <c r="J247" s="72">
        <f>I247</f>
        <v>73.9</v>
      </c>
      <c r="K247" s="115"/>
      <c r="L247" s="56">
        <f>ROUND(I247*K247,2)</f>
        <v>0</v>
      </c>
      <c r="M247" s="56" t="e">
        <f>ROUND(J247*#REF!,2)</f>
        <v>#REF!</v>
      </c>
      <c r="O247" s="53" t="str">
        <f>IF(K247&gt;0,COUNTIF($K$9:K247,"&gt;0")," ")</f>
        <v> </v>
      </c>
      <c r="Q247" s="1"/>
      <c r="R247" s="5"/>
    </row>
    <row r="248" spans="1:18" s="11" customFormat="1" ht="13.5" customHeight="1">
      <c r="A248" s="54">
        <v>104</v>
      </c>
      <c r="B248" s="54">
        <f t="shared" si="4"/>
        <v>104</v>
      </c>
      <c r="C248" s="55" t="s">
        <v>2319</v>
      </c>
      <c r="D248" s="55" t="s">
        <v>2319</v>
      </c>
      <c r="E248" s="8" t="s">
        <v>2681</v>
      </c>
      <c r="F248" s="8" t="s">
        <v>2326</v>
      </c>
      <c r="G248" s="121" t="s">
        <v>2904</v>
      </c>
      <c r="H248" s="121" t="s">
        <v>2904</v>
      </c>
      <c r="I248" s="164">
        <v>73.9</v>
      </c>
      <c r="J248" s="72">
        <f>I248</f>
        <v>73.9</v>
      </c>
      <c r="K248" s="115"/>
      <c r="L248" s="56">
        <f>ROUND(I248*K248,2)</f>
        <v>0</v>
      </c>
      <c r="M248" s="56" t="e">
        <f>ROUND(J248*#REF!,2)</f>
        <v>#REF!</v>
      </c>
      <c r="O248" s="53" t="str">
        <f>IF(K248&gt;0,COUNTIF($K$9:K248,"&gt;0")," ")</f>
        <v> </v>
      </c>
      <c r="Q248" s="1"/>
      <c r="R248" s="5"/>
    </row>
    <row r="249" spans="1:18" s="6" customFormat="1" ht="13.5" customHeight="1">
      <c r="A249" s="54" t="s">
        <v>2820</v>
      </c>
      <c r="B249" s="54" t="str">
        <f t="shared" si="4"/>
        <v> </v>
      </c>
      <c r="C249" s="55" t="s">
        <v>299</v>
      </c>
      <c r="D249" s="55" t="s">
        <v>299</v>
      </c>
      <c r="E249" s="8" t="s">
        <v>2682</v>
      </c>
      <c r="F249" s="8" t="s">
        <v>2327</v>
      </c>
      <c r="G249" s="121"/>
      <c r="H249" s="121"/>
      <c r="I249" s="164"/>
      <c r="J249" s="72"/>
      <c r="K249" s="56"/>
      <c r="L249" s="56">
        <f>ROUND(I249*K249,2)</f>
        <v>0</v>
      </c>
      <c r="M249" s="56" t="e">
        <f>ROUND(J249*#REF!,2)</f>
        <v>#REF!</v>
      </c>
      <c r="O249" s="53" t="str">
        <f>IF(K249&gt;0,COUNTIF($K$9:K249,"&gt;0")," ")</f>
        <v> </v>
      </c>
      <c r="Q249" s="1"/>
      <c r="R249" s="5"/>
    </row>
    <row r="250" spans="1:18" s="6" customFormat="1" ht="13.5" customHeight="1">
      <c r="A250" s="54" t="s">
        <v>2820</v>
      </c>
      <c r="B250" s="54" t="str">
        <f t="shared" si="4"/>
        <v> </v>
      </c>
      <c r="C250" s="55" t="s">
        <v>300</v>
      </c>
      <c r="D250" s="55" t="s">
        <v>300</v>
      </c>
      <c r="E250" s="8" t="s">
        <v>301</v>
      </c>
      <c r="F250" s="8" t="s">
        <v>2328</v>
      </c>
      <c r="G250" s="121"/>
      <c r="H250" s="121"/>
      <c r="I250" s="164"/>
      <c r="J250" s="72"/>
      <c r="K250" s="56"/>
      <c r="L250" s="56"/>
      <c r="M250" s="56"/>
      <c r="O250" s="53" t="str">
        <f>IF(K250&gt;0,COUNTIF($K$9:K250,"&gt;0")," ")</f>
        <v> </v>
      </c>
      <c r="Q250" s="1"/>
      <c r="R250" s="5"/>
    </row>
    <row r="251" spans="1:18" s="11" customFormat="1" ht="13.5" customHeight="1">
      <c r="A251" s="54">
        <v>105</v>
      </c>
      <c r="B251" s="54">
        <f t="shared" si="4"/>
        <v>105</v>
      </c>
      <c r="C251" s="55" t="s">
        <v>302</v>
      </c>
      <c r="D251" s="55" t="s">
        <v>302</v>
      </c>
      <c r="E251" s="8" t="s">
        <v>303</v>
      </c>
      <c r="F251" s="8" t="s">
        <v>2329</v>
      </c>
      <c r="G251" s="121" t="s">
        <v>2903</v>
      </c>
      <c r="H251" s="121" t="s">
        <v>2903</v>
      </c>
      <c r="I251" s="164">
        <v>497.5</v>
      </c>
      <c r="J251" s="72">
        <f>I251</f>
        <v>497.5</v>
      </c>
      <c r="K251" s="115"/>
      <c r="L251" s="56">
        <f>ROUND(I251*K251,2)</f>
        <v>0</v>
      </c>
      <c r="M251" s="56" t="e">
        <f>ROUND(J251*#REF!,2)</f>
        <v>#REF!</v>
      </c>
      <c r="O251" s="53" t="str">
        <f>IF(K251&gt;0,COUNTIF($K$9:K251,"&gt;0")," ")</f>
        <v> </v>
      </c>
      <c r="Q251" s="1"/>
      <c r="R251" s="5"/>
    </row>
    <row r="252" spans="1:18" s="11" customFormat="1" ht="12.75">
      <c r="A252" s="54" t="s">
        <v>2820</v>
      </c>
      <c r="B252" s="54" t="str">
        <f t="shared" si="4"/>
        <v> </v>
      </c>
      <c r="C252" s="12"/>
      <c r="D252" s="12"/>
      <c r="E252" s="59" t="s">
        <v>350</v>
      </c>
      <c r="F252" s="59" t="s">
        <v>2859</v>
      </c>
      <c r="G252" s="60"/>
      <c r="H252" s="60"/>
      <c r="I252" s="167"/>
      <c r="J252" s="142"/>
      <c r="K252" s="67"/>
      <c r="L252" s="67">
        <f>SUM(L244:L251)</f>
        <v>0</v>
      </c>
      <c r="M252" s="67" t="e">
        <f>SUM(M244:M251)</f>
        <v>#REF!</v>
      </c>
      <c r="O252" s="53" t="str">
        <f>IF(K252&gt;0,COUNTIF($K$9:K252,"&gt;0")," ")</f>
        <v> </v>
      </c>
      <c r="Q252" s="1"/>
      <c r="R252" s="5"/>
    </row>
    <row r="253" spans="1:18" s="11" customFormat="1" ht="12.75">
      <c r="A253" s="54" t="s">
        <v>2820</v>
      </c>
      <c r="B253" s="54" t="str">
        <f t="shared" si="4"/>
        <v> </v>
      </c>
      <c r="C253" s="14"/>
      <c r="D253" s="14"/>
      <c r="E253" s="2"/>
      <c r="F253" s="2"/>
      <c r="G253" s="125"/>
      <c r="H253" s="125"/>
      <c r="I253" s="174"/>
      <c r="J253" s="149"/>
      <c r="K253" s="56"/>
      <c r="L253" s="56"/>
      <c r="M253" s="56"/>
      <c r="O253" s="53" t="str">
        <f>IF(K253&gt;0,COUNTIF($K$9:K253,"&gt;0")," ")</f>
        <v> </v>
      </c>
      <c r="Q253" s="1"/>
      <c r="R253" s="5"/>
    </row>
    <row r="254" spans="1:18" s="6" customFormat="1" ht="13.5" customHeight="1">
      <c r="A254" s="54" t="s">
        <v>2820</v>
      </c>
      <c r="B254" s="54" t="str">
        <f t="shared" si="4"/>
        <v> </v>
      </c>
      <c r="C254" s="68" t="s">
        <v>304</v>
      </c>
      <c r="D254" s="68" t="s">
        <v>304</v>
      </c>
      <c r="E254" s="73" t="s">
        <v>2683</v>
      </c>
      <c r="F254" s="73" t="s">
        <v>2330</v>
      </c>
      <c r="G254" s="123"/>
      <c r="H254" s="123"/>
      <c r="I254" s="174"/>
      <c r="J254" s="149"/>
      <c r="K254" s="56"/>
      <c r="L254" s="56"/>
      <c r="M254" s="56"/>
      <c r="O254" s="53" t="str">
        <f>IF(K254&gt;0,COUNTIF($K$9:K254,"&gt;0")," ")</f>
        <v> </v>
      </c>
      <c r="Q254" s="1"/>
      <c r="R254" s="5"/>
    </row>
    <row r="255" spans="1:18" s="6" customFormat="1" ht="25.5">
      <c r="A255" s="54" t="s">
        <v>2820</v>
      </c>
      <c r="B255" s="54" t="str">
        <f t="shared" si="4"/>
        <v> </v>
      </c>
      <c r="C255" s="55" t="s">
        <v>305</v>
      </c>
      <c r="D255" s="55" t="s">
        <v>305</v>
      </c>
      <c r="E255" s="8" t="s">
        <v>2684</v>
      </c>
      <c r="F255" s="8" t="s">
        <v>2331</v>
      </c>
      <c r="G255" s="121"/>
      <c r="H255" s="121"/>
      <c r="I255" s="174"/>
      <c r="J255" s="149"/>
      <c r="K255" s="56"/>
      <c r="L255" s="56"/>
      <c r="M255" s="56"/>
      <c r="O255" s="53" t="str">
        <f>IF(K255&gt;0,COUNTIF($K$9:K255,"&gt;0")," ")</f>
        <v> </v>
      </c>
      <c r="Q255" s="1"/>
      <c r="R255" s="5"/>
    </row>
    <row r="256" spans="1:18" s="6" customFormat="1" ht="13.5" customHeight="1">
      <c r="A256" s="54" t="s">
        <v>2820</v>
      </c>
      <c r="B256" s="54" t="str">
        <f t="shared" si="4"/>
        <v> </v>
      </c>
      <c r="C256" s="55" t="s">
        <v>306</v>
      </c>
      <c r="D256" s="55" t="s">
        <v>306</v>
      </c>
      <c r="E256" s="8" t="s">
        <v>307</v>
      </c>
      <c r="F256" s="8" t="s">
        <v>2332</v>
      </c>
      <c r="G256" s="121"/>
      <c r="H256" s="121"/>
      <c r="I256" s="174"/>
      <c r="J256" s="149"/>
      <c r="K256" s="56"/>
      <c r="L256" s="56"/>
      <c r="M256" s="56"/>
      <c r="O256" s="53" t="str">
        <f>IF(K256&gt;0,COUNTIF($K$9:K256,"&gt;0")," ")</f>
        <v> </v>
      </c>
      <c r="Q256" s="1"/>
      <c r="R256" s="5"/>
    </row>
    <row r="257" spans="1:17" s="5" customFormat="1" ht="13.5" customHeight="1">
      <c r="A257" s="54">
        <v>106</v>
      </c>
      <c r="B257" s="54">
        <f t="shared" si="4"/>
        <v>106</v>
      </c>
      <c r="C257" s="55" t="s">
        <v>308</v>
      </c>
      <c r="D257" s="55" t="s">
        <v>308</v>
      </c>
      <c r="E257" s="8" t="s">
        <v>2685</v>
      </c>
      <c r="F257" s="8" t="s">
        <v>2333</v>
      </c>
      <c r="G257" s="121" t="s">
        <v>2904</v>
      </c>
      <c r="H257" s="121" t="s">
        <v>2904</v>
      </c>
      <c r="I257" s="164">
        <v>32977.9</v>
      </c>
      <c r="J257" s="72">
        <f>I257</f>
        <v>32977.9</v>
      </c>
      <c r="K257" s="115"/>
      <c r="L257" s="56">
        <f>ROUND(I257*K257,2)</f>
        <v>0</v>
      </c>
      <c r="M257" s="56" t="e">
        <f>ROUND(J257*#REF!,2)</f>
        <v>#REF!</v>
      </c>
      <c r="O257" s="53" t="str">
        <f>IF(K257&gt;0,COUNTIF($K$9:K257,"&gt;0")," ")</f>
        <v> </v>
      </c>
      <c r="Q257" s="1"/>
    </row>
    <row r="258" spans="1:18" s="6" customFormat="1" ht="13.5" customHeight="1">
      <c r="A258" s="54" t="s">
        <v>2820</v>
      </c>
      <c r="B258" s="54" t="str">
        <f t="shared" si="4"/>
        <v> </v>
      </c>
      <c r="C258" s="55" t="s">
        <v>1446</v>
      </c>
      <c r="D258" s="55" t="s">
        <v>1446</v>
      </c>
      <c r="E258" s="8" t="s">
        <v>309</v>
      </c>
      <c r="F258" s="8" t="s">
        <v>2334</v>
      </c>
      <c r="G258" s="121"/>
      <c r="H258" s="121"/>
      <c r="I258" s="164"/>
      <c r="J258" s="72"/>
      <c r="K258" s="56"/>
      <c r="L258" s="56"/>
      <c r="M258" s="56"/>
      <c r="O258" s="53" t="str">
        <f>IF(K258&gt;0,COUNTIF($K$9:K258,"&gt;0")," ")</f>
        <v> </v>
      </c>
      <c r="Q258" s="1"/>
      <c r="R258" s="5"/>
    </row>
    <row r="259" spans="1:17" s="5" customFormat="1" ht="13.5" customHeight="1">
      <c r="A259" s="54">
        <v>107</v>
      </c>
      <c r="B259" s="54">
        <f t="shared" si="4"/>
        <v>107</v>
      </c>
      <c r="C259" s="55" t="s">
        <v>1447</v>
      </c>
      <c r="D259" s="55" t="s">
        <v>1447</v>
      </c>
      <c r="E259" s="8" t="s">
        <v>2335</v>
      </c>
      <c r="F259" s="8" t="s">
        <v>2335</v>
      </c>
      <c r="G259" s="121" t="s">
        <v>2903</v>
      </c>
      <c r="H259" s="121" t="s">
        <v>2903</v>
      </c>
      <c r="I259" s="164">
        <v>900</v>
      </c>
      <c r="J259" s="72">
        <f>I259</f>
        <v>900</v>
      </c>
      <c r="K259" s="115"/>
      <c r="L259" s="56">
        <f>ROUND(I259*K259,2)</f>
        <v>0</v>
      </c>
      <c r="M259" s="56" t="e">
        <f>ROUND(J259*#REF!,2)</f>
        <v>#REF!</v>
      </c>
      <c r="O259" s="53" t="str">
        <f>IF(K259&gt;0,COUNTIF($K$9:K259,"&gt;0")," ")</f>
        <v> </v>
      </c>
      <c r="Q259" s="1"/>
    </row>
    <row r="260" spans="1:18" s="6" customFormat="1" ht="25.5">
      <c r="A260" s="54" t="s">
        <v>2820</v>
      </c>
      <c r="B260" s="54" t="str">
        <f t="shared" si="4"/>
        <v> </v>
      </c>
      <c r="C260" s="55" t="s">
        <v>310</v>
      </c>
      <c r="D260" s="55" t="s">
        <v>310</v>
      </c>
      <c r="E260" s="8" t="s">
        <v>2686</v>
      </c>
      <c r="F260" s="8" t="s">
        <v>2336</v>
      </c>
      <c r="G260" s="121"/>
      <c r="H260" s="121"/>
      <c r="I260" s="164"/>
      <c r="J260" s="72"/>
      <c r="K260" s="56"/>
      <c r="L260" s="56"/>
      <c r="M260" s="56"/>
      <c r="O260" s="53" t="str">
        <f>IF(K260&gt;0,COUNTIF($K$9:K260,"&gt;0")," ")</f>
        <v> </v>
      </c>
      <c r="Q260" s="1"/>
      <c r="R260" s="5"/>
    </row>
    <row r="261" spans="1:18" s="6" customFormat="1" ht="25.5">
      <c r="A261" s="54" t="s">
        <v>2820</v>
      </c>
      <c r="B261" s="54" t="str">
        <f t="shared" si="4"/>
        <v> </v>
      </c>
      <c r="C261" s="55" t="s">
        <v>311</v>
      </c>
      <c r="D261" s="55" t="s">
        <v>311</v>
      </c>
      <c r="E261" s="8" t="s">
        <v>312</v>
      </c>
      <c r="F261" s="8" t="s">
        <v>2337</v>
      </c>
      <c r="G261" s="121"/>
      <c r="H261" s="121"/>
      <c r="I261" s="164"/>
      <c r="J261" s="72"/>
      <c r="K261" s="56"/>
      <c r="L261" s="56"/>
      <c r="M261" s="56"/>
      <c r="O261" s="53" t="str">
        <f>IF(K261&gt;0,COUNTIF($K$9:K261,"&gt;0")," ")</f>
        <v> </v>
      </c>
      <c r="Q261" s="1"/>
      <c r="R261" s="5"/>
    </row>
    <row r="262" spans="1:17" s="5" customFormat="1" ht="13.5" customHeight="1">
      <c r="A262" s="54">
        <v>108</v>
      </c>
      <c r="B262" s="54">
        <f t="shared" si="4"/>
        <v>108</v>
      </c>
      <c r="C262" s="55" t="s">
        <v>313</v>
      </c>
      <c r="D262" s="55" t="s">
        <v>313</v>
      </c>
      <c r="E262" s="8" t="s">
        <v>314</v>
      </c>
      <c r="F262" s="8" t="s">
        <v>2338</v>
      </c>
      <c r="G262" s="121" t="s">
        <v>2904</v>
      </c>
      <c r="H262" s="121" t="s">
        <v>2904</v>
      </c>
      <c r="I262" s="164">
        <v>14736.928</v>
      </c>
      <c r="J262" s="72">
        <f>I262</f>
        <v>14736.928</v>
      </c>
      <c r="K262" s="115"/>
      <c r="L262" s="56">
        <f>ROUND(I262*K262,2)</f>
        <v>0</v>
      </c>
      <c r="M262" s="56" t="e">
        <f>ROUND(J262*#REF!,2)</f>
        <v>#REF!</v>
      </c>
      <c r="O262" s="53" t="str">
        <f>IF(K262&gt;0,COUNTIF($K$9:K262,"&gt;0")," ")</f>
        <v> </v>
      </c>
      <c r="Q262" s="1"/>
    </row>
    <row r="263" spans="1:18" s="6" customFormat="1" ht="25.5">
      <c r="A263" s="54" t="s">
        <v>2820</v>
      </c>
      <c r="B263" s="54" t="str">
        <f t="shared" si="4"/>
        <v> </v>
      </c>
      <c r="C263" s="55" t="s">
        <v>315</v>
      </c>
      <c r="D263" s="55" t="s">
        <v>315</v>
      </c>
      <c r="E263" s="8" t="s">
        <v>2687</v>
      </c>
      <c r="F263" s="8" t="s">
        <v>2339</v>
      </c>
      <c r="G263" s="121"/>
      <c r="H263" s="121"/>
      <c r="I263" s="164"/>
      <c r="J263" s="72"/>
      <c r="K263" s="56"/>
      <c r="L263" s="56"/>
      <c r="M263" s="56"/>
      <c r="O263" s="53" t="str">
        <f>IF(K263&gt;0,COUNTIF($K$9:K263,"&gt;0")," ")</f>
        <v> </v>
      </c>
      <c r="Q263" s="1"/>
      <c r="R263" s="5"/>
    </row>
    <row r="264" spans="1:18" s="6" customFormat="1" ht="25.5">
      <c r="A264" s="54" t="s">
        <v>2820</v>
      </c>
      <c r="B264" s="54" t="str">
        <f t="shared" si="4"/>
        <v> </v>
      </c>
      <c r="C264" s="55" t="s">
        <v>316</v>
      </c>
      <c r="D264" s="55" t="s">
        <v>316</v>
      </c>
      <c r="E264" s="8" t="s">
        <v>317</v>
      </c>
      <c r="F264" s="8" t="s">
        <v>2340</v>
      </c>
      <c r="G264" s="121"/>
      <c r="H264" s="121"/>
      <c r="I264" s="164"/>
      <c r="J264" s="72"/>
      <c r="K264" s="56"/>
      <c r="L264" s="56"/>
      <c r="M264" s="56"/>
      <c r="O264" s="53" t="str">
        <f>IF(K264&gt;0,COUNTIF($K$9:K264,"&gt;0")," ")</f>
        <v> </v>
      </c>
      <c r="Q264" s="1"/>
      <c r="R264" s="5"/>
    </row>
    <row r="265" spans="1:17" s="5" customFormat="1" ht="13.5" customHeight="1">
      <c r="A265" s="54">
        <v>109</v>
      </c>
      <c r="B265" s="54">
        <f t="shared" si="4"/>
        <v>109</v>
      </c>
      <c r="C265" s="55" t="s">
        <v>318</v>
      </c>
      <c r="D265" s="55" t="s">
        <v>318</v>
      </c>
      <c r="E265" s="8" t="s">
        <v>319</v>
      </c>
      <c r="F265" s="8" t="s">
        <v>2341</v>
      </c>
      <c r="G265" s="121" t="s">
        <v>2903</v>
      </c>
      <c r="H265" s="121" t="s">
        <v>2903</v>
      </c>
      <c r="I265" s="164">
        <v>4318</v>
      </c>
      <c r="J265" s="72">
        <f>I265</f>
        <v>4318</v>
      </c>
      <c r="K265" s="115"/>
      <c r="L265" s="56">
        <f>ROUND(I265*K265,2)</f>
        <v>0</v>
      </c>
      <c r="M265" s="56" t="e">
        <f>ROUND(J265*#REF!,2)</f>
        <v>#REF!</v>
      </c>
      <c r="O265" s="53" t="str">
        <f>IF(K265&gt;0,COUNTIF($K$9:K265,"&gt;0")," ")</f>
        <v> </v>
      </c>
      <c r="Q265" s="1"/>
    </row>
    <row r="266" spans="1:17" s="5" customFormat="1" ht="13.5" customHeight="1">
      <c r="A266" s="54">
        <v>110</v>
      </c>
      <c r="B266" s="54">
        <f t="shared" si="4"/>
        <v>110</v>
      </c>
      <c r="C266" s="55" t="s">
        <v>320</v>
      </c>
      <c r="D266" s="55" t="s">
        <v>320</v>
      </c>
      <c r="E266" s="8" t="s">
        <v>321</v>
      </c>
      <c r="F266" s="8" t="s">
        <v>2342</v>
      </c>
      <c r="G266" s="121" t="s">
        <v>2904</v>
      </c>
      <c r="H266" s="121" t="s">
        <v>2904</v>
      </c>
      <c r="I266" s="164">
        <v>13694.928</v>
      </c>
      <c r="J266" s="72">
        <f>I266</f>
        <v>13694.928</v>
      </c>
      <c r="K266" s="115"/>
      <c r="L266" s="56">
        <f>ROUND(I266*K266,2)</f>
        <v>0</v>
      </c>
      <c r="M266" s="56" t="e">
        <f>ROUND(J266*#REF!,2)</f>
        <v>#REF!</v>
      </c>
      <c r="O266" s="53" t="str">
        <f>IF(K266&gt;0,COUNTIF($K$9:K266,"&gt;0")," ")</f>
        <v> </v>
      </c>
      <c r="Q266" s="1"/>
    </row>
    <row r="267" spans="1:17" s="5" customFormat="1" ht="13.5" customHeight="1">
      <c r="A267" s="54" t="s">
        <v>2820</v>
      </c>
      <c r="B267" s="54" t="str">
        <f t="shared" si="4"/>
        <v> </v>
      </c>
      <c r="C267" s="12"/>
      <c r="D267" s="12"/>
      <c r="E267" s="59" t="s">
        <v>351</v>
      </c>
      <c r="F267" s="59" t="s">
        <v>2858</v>
      </c>
      <c r="G267" s="60"/>
      <c r="H267" s="60"/>
      <c r="I267" s="167"/>
      <c r="J267" s="142"/>
      <c r="K267" s="67"/>
      <c r="L267" s="67">
        <f>SUM(L257:L266)</f>
        <v>0</v>
      </c>
      <c r="M267" s="67" t="e">
        <f>SUM(M257:M266)</f>
        <v>#REF!</v>
      </c>
      <c r="O267" s="53" t="str">
        <f>IF(K267&gt;0,COUNTIF($K$9:K267,"&gt;0")," ")</f>
        <v> </v>
      </c>
      <c r="Q267" s="1"/>
    </row>
    <row r="268" spans="1:17" s="5" customFormat="1" ht="12.75">
      <c r="A268" s="54" t="s">
        <v>2820</v>
      </c>
      <c r="B268" s="54" t="str">
        <f t="shared" si="4"/>
        <v> </v>
      </c>
      <c r="C268" s="12"/>
      <c r="D268" s="12"/>
      <c r="E268" s="13"/>
      <c r="F268" s="13"/>
      <c r="G268" s="124"/>
      <c r="H268" s="124"/>
      <c r="I268" s="175"/>
      <c r="J268" s="150"/>
      <c r="K268" s="56"/>
      <c r="L268" s="56"/>
      <c r="M268" s="56"/>
      <c r="O268" s="53" t="str">
        <f>IF(K268&gt;0,COUNTIF($K$9:K268,"&gt;0")," ")</f>
        <v> </v>
      </c>
      <c r="Q268" s="1"/>
    </row>
    <row r="269" spans="1:18" s="6" customFormat="1" ht="13.5" customHeight="1">
      <c r="A269" s="54" t="s">
        <v>2820</v>
      </c>
      <c r="B269" s="54" t="str">
        <f aca="true" t="shared" si="5" ref="B269:B332">A269</f>
        <v> </v>
      </c>
      <c r="C269" s="68" t="s">
        <v>322</v>
      </c>
      <c r="D269" s="68" t="s">
        <v>322</v>
      </c>
      <c r="E269" s="73" t="s">
        <v>2688</v>
      </c>
      <c r="F269" s="73" t="s">
        <v>2343</v>
      </c>
      <c r="G269" s="123"/>
      <c r="H269" s="123"/>
      <c r="I269" s="175"/>
      <c r="J269" s="150"/>
      <c r="K269" s="56"/>
      <c r="L269" s="56"/>
      <c r="M269" s="56"/>
      <c r="O269" s="53" t="str">
        <f>IF(K269&gt;0,COUNTIF($K$9:K269,"&gt;0")," ")</f>
        <v> </v>
      </c>
      <c r="Q269" s="1"/>
      <c r="R269" s="5"/>
    </row>
    <row r="270" spans="1:18" s="6" customFormat="1" ht="13.5" customHeight="1">
      <c r="A270" s="54" t="s">
        <v>2820</v>
      </c>
      <c r="B270" s="54" t="str">
        <f t="shared" si="5"/>
        <v> </v>
      </c>
      <c r="C270" s="55" t="s">
        <v>323</v>
      </c>
      <c r="D270" s="55" t="s">
        <v>323</v>
      </c>
      <c r="E270" s="8" t="s">
        <v>2689</v>
      </c>
      <c r="F270" s="8" t="s">
        <v>2344</v>
      </c>
      <c r="G270" s="121"/>
      <c r="H270" s="121"/>
      <c r="I270" s="175"/>
      <c r="J270" s="150"/>
      <c r="K270" s="56"/>
      <c r="L270" s="56"/>
      <c r="M270" s="56"/>
      <c r="O270" s="53" t="str">
        <f>IF(K270&gt;0,COUNTIF($K$9:K270,"&gt;0")," ")</f>
        <v> </v>
      </c>
      <c r="Q270" s="1"/>
      <c r="R270" s="5"/>
    </row>
    <row r="271" spans="1:17" s="5" customFormat="1" ht="13.5" customHeight="1">
      <c r="A271" s="54">
        <v>111</v>
      </c>
      <c r="B271" s="54">
        <f t="shared" si="5"/>
        <v>111</v>
      </c>
      <c r="C271" s="55" t="s">
        <v>324</v>
      </c>
      <c r="D271" s="55" t="s">
        <v>324</v>
      </c>
      <c r="E271" s="8" t="s">
        <v>325</v>
      </c>
      <c r="F271" s="8" t="s">
        <v>2345</v>
      </c>
      <c r="G271" s="121" t="s">
        <v>2897</v>
      </c>
      <c r="H271" s="121" t="s">
        <v>2897</v>
      </c>
      <c r="I271" s="164">
        <v>20</v>
      </c>
      <c r="J271" s="72">
        <f>I271</f>
        <v>20</v>
      </c>
      <c r="K271" s="115"/>
      <c r="L271" s="56">
        <f>ROUND(I271*K271,2)</f>
        <v>0</v>
      </c>
      <c r="M271" s="56" t="e">
        <f>ROUND(J271*#REF!,2)</f>
        <v>#REF!</v>
      </c>
      <c r="O271" s="53" t="str">
        <f>IF(K271&gt;0,COUNTIF($K$9:K271,"&gt;0")," ")</f>
        <v> </v>
      </c>
      <c r="Q271" s="1"/>
    </row>
    <row r="272" spans="1:17" s="5" customFormat="1" ht="13.5" customHeight="1">
      <c r="A272" s="54">
        <v>112</v>
      </c>
      <c r="B272" s="54">
        <f t="shared" si="5"/>
        <v>112</v>
      </c>
      <c r="C272" s="55" t="s">
        <v>326</v>
      </c>
      <c r="D272" s="55" t="s">
        <v>326</v>
      </c>
      <c r="E272" s="8" t="s">
        <v>327</v>
      </c>
      <c r="F272" s="8" t="s">
        <v>2346</v>
      </c>
      <c r="G272" s="121" t="s">
        <v>2897</v>
      </c>
      <c r="H272" s="121" t="s">
        <v>2897</v>
      </c>
      <c r="I272" s="164">
        <v>44.16</v>
      </c>
      <c r="J272" s="72">
        <f aca="true" t="shared" si="6" ref="J272:J284">I272</f>
        <v>44.16</v>
      </c>
      <c r="K272" s="115"/>
      <c r="L272" s="56">
        <f>ROUND(I272*K272,2)</f>
        <v>0</v>
      </c>
      <c r="M272" s="56" t="e">
        <f>ROUND(J272*#REF!,2)</f>
        <v>#REF!</v>
      </c>
      <c r="O272" s="53" t="str">
        <f>IF(K272&gt;0,COUNTIF($K$9:K272,"&gt;0")," ")</f>
        <v> </v>
      </c>
      <c r="Q272" s="1"/>
    </row>
    <row r="273" spans="1:17" s="5" customFormat="1" ht="13.5" customHeight="1">
      <c r="A273" s="54">
        <v>113</v>
      </c>
      <c r="B273" s="54">
        <f t="shared" si="5"/>
        <v>113</v>
      </c>
      <c r="C273" s="55" t="s">
        <v>328</v>
      </c>
      <c r="D273" s="55" t="s">
        <v>328</v>
      </c>
      <c r="E273" s="8" t="s">
        <v>329</v>
      </c>
      <c r="F273" s="8" t="s">
        <v>2347</v>
      </c>
      <c r="G273" s="121" t="s">
        <v>2897</v>
      </c>
      <c r="H273" s="121" t="s">
        <v>2897</v>
      </c>
      <c r="I273" s="164">
        <v>280</v>
      </c>
      <c r="J273" s="72">
        <f t="shared" si="6"/>
        <v>280</v>
      </c>
      <c r="K273" s="115"/>
      <c r="L273" s="56">
        <f>ROUND(I273*K273,2)</f>
        <v>0</v>
      </c>
      <c r="M273" s="56" t="e">
        <f>ROUND(J273*#REF!,2)</f>
        <v>#REF!</v>
      </c>
      <c r="O273" s="53" t="str">
        <f>IF(K273&gt;0,COUNTIF($K$9:K273,"&gt;0")," ")</f>
        <v> </v>
      </c>
      <c r="Q273" s="1"/>
    </row>
    <row r="274" spans="1:17" s="5" customFormat="1" ht="13.5" customHeight="1">
      <c r="A274" s="54">
        <v>114</v>
      </c>
      <c r="B274" s="54">
        <f t="shared" si="5"/>
        <v>114</v>
      </c>
      <c r="C274" s="55" t="s">
        <v>330</v>
      </c>
      <c r="D274" s="55" t="s">
        <v>330</v>
      </c>
      <c r="E274" s="8" t="s">
        <v>331</v>
      </c>
      <c r="F274" s="8" t="s">
        <v>2348</v>
      </c>
      <c r="G274" s="121" t="s">
        <v>2897</v>
      </c>
      <c r="H274" s="121" t="s">
        <v>2897</v>
      </c>
      <c r="I274" s="164">
        <v>725.53</v>
      </c>
      <c r="J274" s="72">
        <f t="shared" si="6"/>
        <v>725.53</v>
      </c>
      <c r="K274" s="115"/>
      <c r="L274" s="56">
        <f>ROUND(I274*K274,2)</f>
        <v>0</v>
      </c>
      <c r="M274" s="56" t="e">
        <f>ROUND(J274*#REF!,2)</f>
        <v>#REF!</v>
      </c>
      <c r="O274" s="53" t="str">
        <f>IF(K274&gt;0,COUNTIF($K$9:K274,"&gt;0")," ")</f>
        <v> </v>
      </c>
      <c r="Q274" s="1"/>
    </row>
    <row r="275" spans="1:17" s="5" customFormat="1" ht="25.5">
      <c r="A275" s="54">
        <v>115</v>
      </c>
      <c r="B275" s="54">
        <f t="shared" si="5"/>
        <v>115</v>
      </c>
      <c r="C275" s="55" t="s">
        <v>332</v>
      </c>
      <c r="D275" s="55" t="s">
        <v>332</v>
      </c>
      <c r="E275" s="8" t="s">
        <v>333</v>
      </c>
      <c r="F275" s="8" t="s">
        <v>2349</v>
      </c>
      <c r="G275" s="121" t="s">
        <v>2897</v>
      </c>
      <c r="H275" s="121" t="s">
        <v>2897</v>
      </c>
      <c r="I275" s="164">
        <v>140</v>
      </c>
      <c r="J275" s="72">
        <f t="shared" si="6"/>
        <v>140</v>
      </c>
      <c r="K275" s="115"/>
      <c r="L275" s="56">
        <f>ROUND(I275*K275,2)</f>
        <v>0</v>
      </c>
      <c r="M275" s="56" t="e">
        <f>ROUND(J275*#REF!,2)</f>
        <v>#REF!</v>
      </c>
      <c r="O275" s="53" t="str">
        <f>IF(K275&gt;0,COUNTIF($K$9:K275,"&gt;0")," ")</f>
        <v> </v>
      </c>
      <c r="Q275" s="1"/>
    </row>
    <row r="276" spans="1:18" s="6" customFormat="1" ht="25.5">
      <c r="A276" s="54" t="s">
        <v>2820</v>
      </c>
      <c r="B276" s="54" t="str">
        <f t="shared" si="5"/>
        <v> </v>
      </c>
      <c r="C276" s="55" t="s">
        <v>334</v>
      </c>
      <c r="D276" s="55" t="s">
        <v>334</v>
      </c>
      <c r="E276" s="8" t="s">
        <v>2690</v>
      </c>
      <c r="F276" s="8" t="s">
        <v>2350</v>
      </c>
      <c r="G276" s="121"/>
      <c r="H276" s="121"/>
      <c r="I276" s="164"/>
      <c r="J276" s="72"/>
      <c r="K276" s="56"/>
      <c r="L276" s="56"/>
      <c r="M276" s="56"/>
      <c r="O276" s="53" t="str">
        <f>IF(K276&gt;0,COUNTIF($K$9:K276,"&gt;0")," ")</f>
        <v> </v>
      </c>
      <c r="Q276" s="1"/>
      <c r="R276" s="5"/>
    </row>
    <row r="277" spans="1:17" s="5" customFormat="1" ht="13.5" customHeight="1">
      <c r="A277" s="54">
        <v>116</v>
      </c>
      <c r="B277" s="54">
        <f t="shared" si="5"/>
        <v>116</v>
      </c>
      <c r="C277" s="55" t="s">
        <v>335</v>
      </c>
      <c r="D277" s="55" t="s">
        <v>335</v>
      </c>
      <c r="E277" s="8" t="s">
        <v>336</v>
      </c>
      <c r="F277" s="8" t="s">
        <v>2351</v>
      </c>
      <c r="G277" s="121" t="s">
        <v>2897</v>
      </c>
      <c r="H277" s="121" t="s">
        <v>2897</v>
      </c>
      <c r="I277" s="164">
        <v>20</v>
      </c>
      <c r="J277" s="72">
        <f t="shared" si="6"/>
        <v>20</v>
      </c>
      <c r="K277" s="115"/>
      <c r="L277" s="56">
        <f>ROUND(I277*K277,2)</f>
        <v>0</v>
      </c>
      <c r="M277" s="56" t="e">
        <f>ROUND(J277*#REF!,2)</f>
        <v>#REF!</v>
      </c>
      <c r="O277" s="53" t="str">
        <f>IF(K277&gt;0,COUNTIF($K$9:K277,"&gt;0")," ")</f>
        <v> </v>
      </c>
      <c r="Q277" s="1"/>
    </row>
    <row r="278" spans="1:18" s="6" customFormat="1" ht="13.5" customHeight="1">
      <c r="A278" s="54" t="s">
        <v>2820</v>
      </c>
      <c r="B278" s="54" t="str">
        <f t="shared" si="5"/>
        <v> </v>
      </c>
      <c r="C278" s="55" t="s">
        <v>337</v>
      </c>
      <c r="D278" s="55" t="s">
        <v>337</v>
      </c>
      <c r="E278" s="8" t="s">
        <v>2691</v>
      </c>
      <c r="F278" s="8" t="s">
        <v>2352</v>
      </c>
      <c r="G278" s="121"/>
      <c r="H278" s="121"/>
      <c r="I278" s="164"/>
      <c r="J278" s="72"/>
      <c r="K278" s="56"/>
      <c r="L278" s="56"/>
      <c r="M278" s="56"/>
      <c r="O278" s="53" t="str">
        <f>IF(K278&gt;0,COUNTIF($K$9:K278,"&gt;0")," ")</f>
        <v> </v>
      </c>
      <c r="Q278" s="1"/>
      <c r="R278" s="5"/>
    </row>
    <row r="279" spans="1:17" s="5" customFormat="1" ht="13.5" customHeight="1">
      <c r="A279" s="54">
        <v>117</v>
      </c>
      <c r="B279" s="54">
        <f t="shared" si="5"/>
        <v>117</v>
      </c>
      <c r="C279" s="55" t="s">
        <v>338</v>
      </c>
      <c r="D279" s="55" t="s">
        <v>338</v>
      </c>
      <c r="E279" s="8" t="s">
        <v>2692</v>
      </c>
      <c r="F279" s="8" t="s">
        <v>2353</v>
      </c>
      <c r="G279" s="121" t="s">
        <v>2897</v>
      </c>
      <c r="H279" s="121" t="s">
        <v>2897</v>
      </c>
      <c r="I279" s="164">
        <v>335</v>
      </c>
      <c r="J279" s="72">
        <f t="shared" si="6"/>
        <v>335</v>
      </c>
      <c r="K279" s="115"/>
      <c r="L279" s="56">
        <f>ROUND(I279*K279,2)</f>
        <v>0</v>
      </c>
      <c r="M279" s="56" t="e">
        <f>ROUND(J279*#REF!,2)</f>
        <v>#REF!</v>
      </c>
      <c r="O279" s="53" t="str">
        <f>IF(K279&gt;0,COUNTIF($K$9:K279,"&gt;0")," ")</f>
        <v> </v>
      </c>
      <c r="Q279" s="1"/>
    </row>
    <row r="280" spans="1:17" s="5" customFormat="1" ht="13.5" customHeight="1">
      <c r="A280" s="54" t="s">
        <v>2820</v>
      </c>
      <c r="B280" s="54" t="str">
        <f t="shared" si="5"/>
        <v> </v>
      </c>
      <c r="C280" s="55" t="s">
        <v>1448</v>
      </c>
      <c r="D280" s="55" t="s">
        <v>1448</v>
      </c>
      <c r="E280" s="8" t="s">
        <v>2693</v>
      </c>
      <c r="F280" s="8" t="s">
        <v>2354</v>
      </c>
      <c r="G280" s="121"/>
      <c r="H280" s="121"/>
      <c r="I280" s="164"/>
      <c r="J280" s="72"/>
      <c r="K280" s="56"/>
      <c r="L280" s="56"/>
      <c r="M280" s="56"/>
      <c r="O280" s="53" t="str">
        <f>IF(K280&gt;0,COUNTIF($K$9:K280,"&gt;0")," ")</f>
        <v> </v>
      </c>
      <c r="Q280" s="1"/>
    </row>
    <row r="281" spans="1:17" s="5" customFormat="1" ht="13.5" customHeight="1">
      <c r="A281" s="54">
        <v>118</v>
      </c>
      <c r="B281" s="54">
        <f t="shared" si="5"/>
        <v>118</v>
      </c>
      <c r="C281" s="55" t="s">
        <v>1449</v>
      </c>
      <c r="D281" s="55" t="s">
        <v>1449</v>
      </c>
      <c r="E281" s="8" t="s">
        <v>339</v>
      </c>
      <c r="F281" s="8" t="s">
        <v>2355</v>
      </c>
      <c r="G281" s="121" t="s">
        <v>2900</v>
      </c>
      <c r="H281" s="121" t="s">
        <v>2910</v>
      </c>
      <c r="I281" s="164">
        <v>22</v>
      </c>
      <c r="J281" s="72">
        <f t="shared" si="6"/>
        <v>22</v>
      </c>
      <c r="K281" s="115"/>
      <c r="L281" s="56">
        <f>ROUND(I281*K281,2)</f>
        <v>0</v>
      </c>
      <c r="M281" s="56" t="e">
        <f>ROUND(J281*#REF!,2)</f>
        <v>#REF!</v>
      </c>
      <c r="O281" s="53" t="str">
        <f>IF(K281&gt;0,COUNTIF($K$9:K281,"&gt;0")," ")</f>
        <v> </v>
      </c>
      <c r="Q281" s="1"/>
    </row>
    <row r="282" spans="1:17" s="5" customFormat="1" ht="13.5" customHeight="1">
      <c r="A282" s="54">
        <v>119</v>
      </c>
      <c r="B282" s="54">
        <f t="shared" si="5"/>
        <v>119</v>
      </c>
      <c r="C282" s="55" t="s">
        <v>1450</v>
      </c>
      <c r="D282" s="55" t="s">
        <v>1450</v>
      </c>
      <c r="E282" s="8" t="s">
        <v>340</v>
      </c>
      <c r="F282" s="8" t="s">
        <v>2356</v>
      </c>
      <c r="G282" s="121" t="s">
        <v>2900</v>
      </c>
      <c r="H282" s="121" t="s">
        <v>2910</v>
      </c>
      <c r="I282" s="164">
        <v>12</v>
      </c>
      <c r="J282" s="72">
        <f t="shared" si="6"/>
        <v>12</v>
      </c>
      <c r="K282" s="115"/>
      <c r="L282" s="56">
        <f>ROUND(I282*K282,2)</f>
        <v>0</v>
      </c>
      <c r="M282" s="56" t="e">
        <f>ROUND(J282*#REF!,2)</f>
        <v>#REF!</v>
      </c>
      <c r="O282" s="53" t="str">
        <f>IF(K282&gt;0,COUNTIF($K$9:K282,"&gt;0")," ")</f>
        <v> </v>
      </c>
      <c r="Q282" s="1"/>
    </row>
    <row r="283" spans="1:17" s="5" customFormat="1" ht="13.5" customHeight="1">
      <c r="A283" s="54">
        <v>120</v>
      </c>
      <c r="B283" s="54">
        <f t="shared" si="5"/>
        <v>120</v>
      </c>
      <c r="C283" s="55" t="s">
        <v>1451</v>
      </c>
      <c r="D283" s="55" t="s">
        <v>1451</v>
      </c>
      <c r="E283" s="8" t="s">
        <v>341</v>
      </c>
      <c r="F283" s="8" t="s">
        <v>2357</v>
      </c>
      <c r="G283" s="121" t="s">
        <v>2900</v>
      </c>
      <c r="H283" s="121" t="s">
        <v>2910</v>
      </c>
      <c r="I283" s="164">
        <v>8</v>
      </c>
      <c r="J283" s="72">
        <f t="shared" si="6"/>
        <v>8</v>
      </c>
      <c r="K283" s="115"/>
      <c r="L283" s="56">
        <f>ROUND(I283*K283,2)</f>
        <v>0</v>
      </c>
      <c r="M283" s="56" t="e">
        <f>ROUND(J283*#REF!,2)</f>
        <v>#REF!</v>
      </c>
      <c r="O283" s="53" t="str">
        <f>IF(K283&gt;0,COUNTIF($K$9:K283,"&gt;0")," ")</f>
        <v> </v>
      </c>
      <c r="Q283" s="1"/>
    </row>
    <row r="284" spans="1:17" s="5" customFormat="1" ht="13.5" customHeight="1">
      <c r="A284" s="54">
        <v>121</v>
      </c>
      <c r="B284" s="54">
        <f t="shared" si="5"/>
        <v>121</v>
      </c>
      <c r="C284" s="55" t="s">
        <v>1452</v>
      </c>
      <c r="D284" s="55" t="s">
        <v>1452</v>
      </c>
      <c r="E284" s="8" t="s">
        <v>342</v>
      </c>
      <c r="F284" s="8" t="s">
        <v>2358</v>
      </c>
      <c r="G284" s="121" t="s">
        <v>2900</v>
      </c>
      <c r="H284" s="121" t="s">
        <v>2910</v>
      </c>
      <c r="I284" s="164">
        <v>4</v>
      </c>
      <c r="J284" s="72">
        <f t="shared" si="6"/>
        <v>4</v>
      </c>
      <c r="K284" s="115"/>
      <c r="L284" s="56">
        <f>ROUND(I284*K284,2)</f>
        <v>0</v>
      </c>
      <c r="M284" s="56" t="e">
        <f>ROUND(J284*#REF!,2)</f>
        <v>#REF!</v>
      </c>
      <c r="O284" s="53" t="str">
        <f>IF(K284&gt;0,COUNTIF($K$9:K284,"&gt;0")," ")</f>
        <v> </v>
      </c>
      <c r="Q284" s="1"/>
    </row>
    <row r="285" spans="1:15" s="53" customFormat="1" ht="13.5" customHeight="1">
      <c r="A285" s="54" t="s">
        <v>2820</v>
      </c>
      <c r="B285" s="54" t="str">
        <f t="shared" si="5"/>
        <v> </v>
      </c>
      <c r="C285" s="12"/>
      <c r="D285" s="12"/>
      <c r="E285" s="59" t="s">
        <v>372</v>
      </c>
      <c r="F285" s="59" t="s">
        <v>2857</v>
      </c>
      <c r="G285" s="60"/>
      <c r="H285" s="60"/>
      <c r="I285" s="167"/>
      <c r="J285" s="142"/>
      <c r="K285" s="67"/>
      <c r="L285" s="67">
        <f>SUM(L271:L284)</f>
        <v>0</v>
      </c>
      <c r="M285" s="67" t="e">
        <f>SUM(M271:M284)</f>
        <v>#REF!</v>
      </c>
      <c r="O285" s="53" t="str">
        <f>IF(K285&gt;0,COUNTIF($K$9:K285,"&gt;0")," ")</f>
        <v> </v>
      </c>
    </row>
    <row r="286" spans="1:23" s="53" customFormat="1" ht="12">
      <c r="A286" s="54" t="s">
        <v>2820</v>
      </c>
      <c r="B286" s="54" t="str">
        <f t="shared" si="5"/>
        <v> </v>
      </c>
      <c r="C286" s="48"/>
      <c r="D286" s="48"/>
      <c r="E286" s="63"/>
      <c r="F286" s="63"/>
      <c r="G286" s="64"/>
      <c r="H286" s="64"/>
      <c r="I286" s="166"/>
      <c r="J286" s="141"/>
      <c r="K286" s="65"/>
      <c r="L286" s="66"/>
      <c r="M286" s="66"/>
      <c r="O286" s="53" t="str">
        <f>IF(K286&gt;0,COUNTIF($K$9:K286,"&gt;0")," ")</f>
        <v> </v>
      </c>
      <c r="R286" s="74"/>
      <c r="S286" s="74"/>
      <c r="T286" s="74"/>
      <c r="U286" s="74"/>
      <c r="V286" s="74"/>
      <c r="W286" s="74"/>
    </row>
    <row r="287" spans="1:23" s="53" customFormat="1" ht="13.5" customHeight="1">
      <c r="A287" s="54" t="s">
        <v>2820</v>
      </c>
      <c r="B287" s="54" t="str">
        <f t="shared" si="5"/>
        <v> </v>
      </c>
      <c r="C287" s="68" t="s">
        <v>371</v>
      </c>
      <c r="D287" s="68" t="s">
        <v>371</v>
      </c>
      <c r="E287" s="68" t="s">
        <v>2694</v>
      </c>
      <c r="F287" s="68" t="s">
        <v>2360</v>
      </c>
      <c r="G287" s="126"/>
      <c r="H287" s="126"/>
      <c r="I287" s="166"/>
      <c r="J287" s="141"/>
      <c r="K287" s="65"/>
      <c r="L287" s="66"/>
      <c r="M287" s="66"/>
      <c r="O287" s="53" t="str">
        <f>IF(K287&gt;0,COUNTIF($K$9:K287,"&gt;0")," ")</f>
        <v> </v>
      </c>
      <c r="R287" s="74"/>
      <c r="S287" s="74"/>
      <c r="T287" s="74"/>
      <c r="U287" s="74"/>
      <c r="V287" s="74"/>
      <c r="W287" s="74"/>
    </row>
    <row r="288" spans="1:23" s="53" customFormat="1" ht="13.5" customHeight="1">
      <c r="A288" s="54" t="s">
        <v>2820</v>
      </c>
      <c r="B288" s="54" t="str">
        <f t="shared" si="5"/>
        <v> </v>
      </c>
      <c r="C288" s="55" t="s">
        <v>352</v>
      </c>
      <c r="D288" s="55" t="s">
        <v>352</v>
      </c>
      <c r="E288" s="55" t="s">
        <v>2695</v>
      </c>
      <c r="F288" s="55" t="s">
        <v>2361</v>
      </c>
      <c r="G288" s="78"/>
      <c r="H288" s="78"/>
      <c r="I288" s="169"/>
      <c r="J288" s="144"/>
      <c r="K288" s="31"/>
      <c r="L288" s="31"/>
      <c r="M288" s="31"/>
      <c r="O288" s="53" t="str">
        <f>IF(K288&gt;0,COUNTIF($K$9:K288,"&gt;0")," ")</f>
        <v> </v>
      </c>
      <c r="R288" s="74"/>
      <c r="S288" s="74"/>
      <c r="T288" s="74"/>
      <c r="U288" s="74"/>
      <c r="V288" s="74"/>
      <c r="W288" s="74"/>
    </row>
    <row r="289" spans="1:23" s="53" customFormat="1" ht="13.5" customHeight="1">
      <c r="A289" s="54" t="s">
        <v>2820</v>
      </c>
      <c r="B289" s="54" t="str">
        <f t="shared" si="5"/>
        <v> </v>
      </c>
      <c r="C289" s="55" t="s">
        <v>353</v>
      </c>
      <c r="D289" s="55" t="s">
        <v>353</v>
      </c>
      <c r="E289" s="55" t="s">
        <v>2696</v>
      </c>
      <c r="F289" s="55" t="s">
        <v>2362</v>
      </c>
      <c r="G289" s="78"/>
      <c r="H289" s="78"/>
      <c r="I289" s="169"/>
      <c r="J289" s="144"/>
      <c r="K289" s="31"/>
      <c r="L289" s="31"/>
      <c r="M289" s="31"/>
      <c r="O289" s="53" t="str">
        <f>IF(K289&gt;0,COUNTIF($K$9:K289,"&gt;0")," ")</f>
        <v> </v>
      </c>
      <c r="R289" s="74"/>
      <c r="S289" s="74"/>
      <c r="T289" s="74"/>
      <c r="U289" s="74"/>
      <c r="V289" s="74"/>
      <c r="W289" s="74"/>
    </row>
    <row r="290" spans="1:23" s="53" customFormat="1" ht="13.5" customHeight="1">
      <c r="A290" s="54" t="s">
        <v>2820</v>
      </c>
      <c r="B290" s="54" t="str">
        <f t="shared" si="5"/>
        <v> </v>
      </c>
      <c r="C290" s="55" t="s">
        <v>354</v>
      </c>
      <c r="D290" s="55" t="s">
        <v>354</v>
      </c>
      <c r="E290" s="55" t="s">
        <v>355</v>
      </c>
      <c r="F290" s="55" t="s">
        <v>2363</v>
      </c>
      <c r="G290" s="78"/>
      <c r="H290" s="78"/>
      <c r="I290" s="169"/>
      <c r="J290" s="144"/>
      <c r="K290" s="31"/>
      <c r="L290" s="31"/>
      <c r="M290" s="31"/>
      <c r="O290" s="53" t="str">
        <f>IF(K290&gt;0,COUNTIF($K$9:K290,"&gt;0")," ")</f>
        <v> </v>
      </c>
      <c r="R290" s="74"/>
      <c r="S290" s="5"/>
      <c r="T290" s="5"/>
      <c r="U290" s="5"/>
      <c r="V290" s="74"/>
      <c r="W290" s="74"/>
    </row>
    <row r="291" spans="1:23" s="53" customFormat="1" ht="13.5" customHeight="1">
      <c r="A291" s="54">
        <v>122</v>
      </c>
      <c r="B291" s="54">
        <f t="shared" si="5"/>
        <v>122</v>
      </c>
      <c r="C291" s="55" t="s">
        <v>356</v>
      </c>
      <c r="D291" s="55" t="s">
        <v>356</v>
      </c>
      <c r="E291" s="55" t="s">
        <v>357</v>
      </c>
      <c r="F291" s="55" t="s">
        <v>2364</v>
      </c>
      <c r="G291" s="78" t="s">
        <v>2895</v>
      </c>
      <c r="H291" s="78" t="s">
        <v>2895</v>
      </c>
      <c r="I291" s="164">
        <v>1000</v>
      </c>
      <c r="J291" s="72">
        <f>I291</f>
        <v>1000</v>
      </c>
      <c r="K291" s="115"/>
      <c r="L291" s="56">
        <f>ROUND(I291*K291,2)</f>
        <v>0</v>
      </c>
      <c r="M291" s="56" t="e">
        <f>ROUND(J291*#REF!,2)</f>
        <v>#REF!</v>
      </c>
      <c r="O291" s="53" t="str">
        <f>IF(K291&gt;0,COUNTIF($K$9:K291,"&gt;0")," ")</f>
        <v> </v>
      </c>
      <c r="R291" s="74"/>
      <c r="S291" s="5"/>
      <c r="T291" s="5"/>
      <c r="U291" s="5"/>
      <c r="V291" s="74"/>
      <c r="W291" s="74"/>
    </row>
    <row r="292" spans="1:23" s="53" customFormat="1" ht="13.5" customHeight="1">
      <c r="A292" s="54" t="s">
        <v>2820</v>
      </c>
      <c r="B292" s="54" t="str">
        <f t="shared" si="5"/>
        <v> </v>
      </c>
      <c r="C292" s="55" t="s">
        <v>358</v>
      </c>
      <c r="D292" s="55" t="s">
        <v>358</v>
      </c>
      <c r="E292" s="55" t="s">
        <v>359</v>
      </c>
      <c r="F292" s="55" t="s">
        <v>2365</v>
      </c>
      <c r="G292" s="78"/>
      <c r="H292" s="78"/>
      <c r="I292" s="164"/>
      <c r="J292" s="72"/>
      <c r="K292" s="56"/>
      <c r="L292" s="56"/>
      <c r="M292" s="56"/>
      <c r="O292" s="53" t="str">
        <f>IF(K292&gt;0,COUNTIF($K$9:K292,"&gt;0")," ")</f>
        <v> </v>
      </c>
      <c r="R292" s="74"/>
      <c r="S292" s="5"/>
      <c r="T292" s="5"/>
      <c r="U292" s="5"/>
      <c r="V292" s="74"/>
      <c r="W292" s="74"/>
    </row>
    <row r="293" spans="1:23" s="53" customFormat="1" ht="13.5" customHeight="1">
      <c r="A293" s="54">
        <v>123</v>
      </c>
      <c r="B293" s="54">
        <f t="shared" si="5"/>
        <v>123</v>
      </c>
      <c r="C293" s="55" t="s">
        <v>360</v>
      </c>
      <c r="D293" s="55" t="s">
        <v>360</v>
      </c>
      <c r="E293" s="55" t="s">
        <v>357</v>
      </c>
      <c r="F293" s="55" t="s">
        <v>2364</v>
      </c>
      <c r="G293" s="78" t="s">
        <v>2895</v>
      </c>
      <c r="H293" s="78" t="s">
        <v>2895</v>
      </c>
      <c r="I293" s="164">
        <v>1000</v>
      </c>
      <c r="J293" s="72">
        <f>I293</f>
        <v>1000</v>
      </c>
      <c r="K293" s="115"/>
      <c r="L293" s="56">
        <f>ROUND(I293*K293,2)</f>
        <v>0</v>
      </c>
      <c r="M293" s="56" t="e">
        <f>ROUND(J293*#REF!,2)</f>
        <v>#REF!</v>
      </c>
      <c r="O293" s="53" t="str">
        <f>IF(K293&gt;0,COUNTIF($K$9:K293,"&gt;0")," ")</f>
        <v> </v>
      </c>
      <c r="R293" s="74"/>
      <c r="S293" s="74"/>
      <c r="T293" s="75"/>
      <c r="U293" s="74"/>
      <c r="V293" s="74"/>
      <c r="W293" s="74"/>
    </row>
    <row r="294" spans="1:23" s="53" customFormat="1" ht="13.5" customHeight="1">
      <c r="A294" s="54" t="s">
        <v>2820</v>
      </c>
      <c r="B294" s="54" t="str">
        <f t="shared" si="5"/>
        <v> </v>
      </c>
      <c r="C294" s="55" t="s">
        <v>361</v>
      </c>
      <c r="D294" s="55" t="s">
        <v>361</v>
      </c>
      <c r="E294" s="55" t="s">
        <v>2697</v>
      </c>
      <c r="F294" s="55" t="s">
        <v>2366</v>
      </c>
      <c r="G294" s="78"/>
      <c r="H294" s="78"/>
      <c r="I294" s="164"/>
      <c r="J294" s="72"/>
      <c r="K294" s="56"/>
      <c r="L294" s="56"/>
      <c r="M294" s="56"/>
      <c r="O294" s="53" t="str">
        <f>IF(K294&gt;0,COUNTIF($K$9:K294,"&gt;0")," ")</f>
        <v> </v>
      </c>
      <c r="R294" s="74"/>
      <c r="S294" s="74"/>
      <c r="T294" s="74"/>
      <c r="U294" s="74"/>
      <c r="V294" s="74"/>
      <c r="W294" s="74"/>
    </row>
    <row r="295" spans="1:23" s="53" customFormat="1" ht="13.5" customHeight="1">
      <c r="A295" s="54" t="s">
        <v>2820</v>
      </c>
      <c r="B295" s="54" t="str">
        <f t="shared" si="5"/>
        <v> </v>
      </c>
      <c r="C295" s="55" t="s">
        <v>362</v>
      </c>
      <c r="D295" s="55" t="s">
        <v>362</v>
      </c>
      <c r="E295" s="55" t="s">
        <v>2698</v>
      </c>
      <c r="F295" s="55" t="s">
        <v>2367</v>
      </c>
      <c r="G295" s="78"/>
      <c r="H295" s="78"/>
      <c r="I295" s="164"/>
      <c r="J295" s="72"/>
      <c r="K295" s="56"/>
      <c r="L295" s="56"/>
      <c r="M295" s="56"/>
      <c r="O295" s="53" t="str">
        <f>IF(K295&gt;0,COUNTIF($K$9:K295,"&gt;0")," ")</f>
        <v> </v>
      </c>
      <c r="R295" s="74"/>
      <c r="S295" s="74"/>
      <c r="T295" s="74"/>
      <c r="U295" s="74"/>
      <c r="V295" s="74"/>
      <c r="W295" s="74"/>
    </row>
    <row r="296" spans="1:23" s="53" customFormat="1" ht="13.5" customHeight="1">
      <c r="A296" s="54" t="s">
        <v>2820</v>
      </c>
      <c r="B296" s="54" t="str">
        <f t="shared" si="5"/>
        <v> </v>
      </c>
      <c r="C296" s="55" t="s">
        <v>363</v>
      </c>
      <c r="D296" s="55" t="s">
        <v>363</v>
      </c>
      <c r="E296" s="55" t="s">
        <v>364</v>
      </c>
      <c r="F296" s="55" t="s">
        <v>2368</v>
      </c>
      <c r="G296" s="78"/>
      <c r="H296" s="78"/>
      <c r="I296" s="164"/>
      <c r="J296" s="72"/>
      <c r="K296" s="56"/>
      <c r="L296" s="56"/>
      <c r="M296" s="56"/>
      <c r="O296" s="53" t="str">
        <f>IF(K296&gt;0,COUNTIF($K$9:K296,"&gt;0")," ")</f>
        <v> </v>
      </c>
      <c r="R296" s="74"/>
      <c r="S296" s="37"/>
      <c r="T296" s="1"/>
      <c r="U296" s="74"/>
      <c r="V296" s="74"/>
      <c r="W296" s="74"/>
    </row>
    <row r="297" spans="1:23" s="53" customFormat="1" ht="13.5" customHeight="1">
      <c r="A297" s="54">
        <v>124</v>
      </c>
      <c r="B297" s="54">
        <f t="shared" si="5"/>
        <v>124</v>
      </c>
      <c r="C297" s="55" t="s">
        <v>2359</v>
      </c>
      <c r="D297" s="55" t="s">
        <v>2359</v>
      </c>
      <c r="E297" s="55" t="s">
        <v>2369</v>
      </c>
      <c r="F297" s="55" t="s">
        <v>2369</v>
      </c>
      <c r="G297" s="78" t="s">
        <v>2899</v>
      </c>
      <c r="H297" s="78" t="s">
        <v>2899</v>
      </c>
      <c r="I297" s="164">
        <v>160</v>
      </c>
      <c r="J297" s="72">
        <f>I297</f>
        <v>160</v>
      </c>
      <c r="K297" s="115"/>
      <c r="L297" s="56">
        <f>ROUND(I297*K297,2)</f>
        <v>0</v>
      </c>
      <c r="M297" s="56" t="e">
        <f>ROUND(J297*#REF!,2)</f>
        <v>#REF!</v>
      </c>
      <c r="O297" s="53" t="str">
        <f>IF(K297&gt;0,COUNTIF($K$9:K297,"&gt;0")," ")</f>
        <v> </v>
      </c>
      <c r="R297" s="74"/>
      <c r="S297" s="37"/>
      <c r="T297" s="1"/>
      <c r="U297" s="74"/>
      <c r="V297" s="74"/>
      <c r="W297" s="74"/>
    </row>
    <row r="298" spans="1:23" s="53" customFormat="1" ht="13.5" customHeight="1">
      <c r="A298" s="54" t="s">
        <v>2820</v>
      </c>
      <c r="B298" s="54" t="str">
        <f t="shared" si="5"/>
        <v> </v>
      </c>
      <c r="C298" s="55" t="s">
        <v>365</v>
      </c>
      <c r="D298" s="55" t="s">
        <v>365</v>
      </c>
      <c r="E298" s="55" t="s">
        <v>2699</v>
      </c>
      <c r="F298" s="55" t="s">
        <v>2370</v>
      </c>
      <c r="G298" s="78"/>
      <c r="H298" s="78"/>
      <c r="I298" s="164"/>
      <c r="J298" s="72"/>
      <c r="K298" s="56"/>
      <c r="L298" s="56"/>
      <c r="M298" s="56"/>
      <c r="O298" s="53" t="str">
        <f>IF(K298&gt;0,COUNTIF($K$9:K298,"&gt;0")," ")</f>
        <v> </v>
      </c>
      <c r="R298" s="74"/>
      <c r="S298" s="37"/>
      <c r="T298" s="1"/>
      <c r="U298" s="74"/>
      <c r="V298" s="74"/>
      <c r="W298" s="74"/>
    </row>
    <row r="299" spans="1:23" s="53" customFormat="1" ht="13.5" customHeight="1">
      <c r="A299" s="54" t="s">
        <v>2820</v>
      </c>
      <c r="B299" s="54" t="str">
        <f t="shared" si="5"/>
        <v> </v>
      </c>
      <c r="C299" s="55" t="s">
        <v>366</v>
      </c>
      <c r="D299" s="55" t="s">
        <v>366</v>
      </c>
      <c r="E299" s="55" t="s">
        <v>2700</v>
      </c>
      <c r="F299" s="55" t="s">
        <v>2371</v>
      </c>
      <c r="G299" s="78"/>
      <c r="H299" s="78"/>
      <c r="I299" s="164"/>
      <c r="J299" s="72"/>
      <c r="K299" s="56"/>
      <c r="L299" s="56"/>
      <c r="M299" s="56"/>
      <c r="O299" s="53" t="str">
        <f>IF(K299&gt;0,COUNTIF($K$9:K299,"&gt;0")," ")</f>
        <v> </v>
      </c>
      <c r="R299" s="74"/>
      <c r="S299" s="74"/>
      <c r="T299" s="74"/>
      <c r="U299" s="74"/>
      <c r="V299" s="74"/>
      <c r="W299" s="74"/>
    </row>
    <row r="300" spans="1:23" s="53" customFormat="1" ht="13.5" customHeight="1">
      <c r="A300" s="54" t="s">
        <v>2820</v>
      </c>
      <c r="B300" s="54" t="str">
        <f t="shared" si="5"/>
        <v> </v>
      </c>
      <c r="C300" s="55" t="s">
        <v>367</v>
      </c>
      <c r="D300" s="55" t="s">
        <v>367</v>
      </c>
      <c r="E300" s="55" t="s">
        <v>368</v>
      </c>
      <c r="F300" s="55" t="s">
        <v>2372</v>
      </c>
      <c r="G300" s="78"/>
      <c r="H300" s="78"/>
      <c r="I300" s="164"/>
      <c r="J300" s="72"/>
      <c r="K300" s="56"/>
      <c r="L300" s="56"/>
      <c r="M300" s="56"/>
      <c r="O300" s="53" t="str">
        <f>IF(K300&gt;0,COUNTIF($K$9:K300,"&gt;0")," ")</f>
        <v> </v>
      </c>
      <c r="R300" s="74"/>
      <c r="S300" s="74"/>
      <c r="T300" s="74"/>
      <c r="U300" s="74"/>
      <c r="V300" s="74"/>
      <c r="W300" s="74"/>
    </row>
    <row r="301" spans="1:23" s="53" customFormat="1" ht="13.5" customHeight="1">
      <c r="A301" s="54">
        <v>125</v>
      </c>
      <c r="B301" s="54">
        <f t="shared" si="5"/>
        <v>125</v>
      </c>
      <c r="C301" s="55" t="s">
        <v>369</v>
      </c>
      <c r="D301" s="55" t="s">
        <v>369</v>
      </c>
      <c r="E301" s="55" t="s">
        <v>370</v>
      </c>
      <c r="F301" s="55" t="s">
        <v>370</v>
      </c>
      <c r="G301" s="78" t="s">
        <v>2899</v>
      </c>
      <c r="H301" s="78" t="s">
        <v>2899</v>
      </c>
      <c r="I301" s="164">
        <v>176</v>
      </c>
      <c r="J301" s="72">
        <f>I301</f>
        <v>176</v>
      </c>
      <c r="K301" s="115"/>
      <c r="L301" s="56">
        <f>ROUND(I301*K301,2)</f>
        <v>0</v>
      </c>
      <c r="M301" s="56" t="e">
        <f>ROUND(J301*#REF!,2)</f>
        <v>#REF!</v>
      </c>
      <c r="O301" s="53" t="str">
        <f>IF(K301&gt;0,COUNTIF($K$9:K301,"&gt;0")," ")</f>
        <v> </v>
      </c>
      <c r="R301" s="74"/>
      <c r="S301" s="74"/>
      <c r="T301" s="74"/>
      <c r="U301" s="74"/>
      <c r="V301" s="74"/>
      <c r="W301" s="74"/>
    </row>
    <row r="302" spans="1:23" s="53" customFormat="1" ht="12.75">
      <c r="A302" s="54" t="s">
        <v>2820</v>
      </c>
      <c r="B302" s="54" t="str">
        <f t="shared" si="5"/>
        <v> </v>
      </c>
      <c r="C302" s="12"/>
      <c r="D302" s="12"/>
      <c r="E302" s="59" t="s">
        <v>373</v>
      </c>
      <c r="F302" s="76" t="s">
        <v>2856</v>
      </c>
      <c r="G302" s="127"/>
      <c r="H302" s="127"/>
      <c r="I302" s="167"/>
      <c r="J302" s="142"/>
      <c r="K302" s="67"/>
      <c r="L302" s="67">
        <f>SUM(L291:L301)</f>
        <v>0</v>
      </c>
      <c r="M302" s="67" t="e">
        <f>SUM(M291:M301)</f>
        <v>#REF!</v>
      </c>
      <c r="O302" s="53" t="str">
        <f>IF(K302&gt;0,COUNTIF($K$9:K302,"&gt;0")," ")</f>
        <v> </v>
      </c>
      <c r="R302" s="74"/>
      <c r="S302" s="74"/>
      <c r="T302" s="74"/>
      <c r="U302" s="74"/>
      <c r="V302" s="74"/>
      <c r="W302" s="74"/>
    </row>
    <row r="303" spans="1:23" s="53" customFormat="1" ht="15.75" customHeight="1">
      <c r="A303" s="54" t="s">
        <v>2820</v>
      </c>
      <c r="B303" s="54" t="str">
        <f t="shared" si="5"/>
        <v> </v>
      </c>
      <c r="C303" s="12"/>
      <c r="D303" s="12"/>
      <c r="E303" s="63"/>
      <c r="F303" s="63"/>
      <c r="G303" s="64"/>
      <c r="H303" s="64"/>
      <c r="I303" s="171"/>
      <c r="J303" s="146"/>
      <c r="K303" s="71"/>
      <c r="L303" s="71"/>
      <c r="M303" s="71"/>
      <c r="O303" s="53" t="str">
        <f>IF(K303&gt;0,COUNTIF($K$9:K303,"&gt;0")," ")</f>
        <v> </v>
      </c>
      <c r="R303" s="74"/>
      <c r="S303" s="74"/>
      <c r="T303" s="74"/>
      <c r="U303" s="74"/>
      <c r="V303" s="74"/>
      <c r="W303" s="74"/>
    </row>
    <row r="304" spans="1:23" s="53" customFormat="1" ht="24">
      <c r="A304" s="54" t="s">
        <v>2820</v>
      </c>
      <c r="B304" s="54" t="str">
        <f t="shared" si="5"/>
        <v> </v>
      </c>
      <c r="C304" s="68" t="s">
        <v>1374</v>
      </c>
      <c r="D304" s="68" t="s">
        <v>1374</v>
      </c>
      <c r="E304" s="68" t="s">
        <v>2701</v>
      </c>
      <c r="F304" s="68" t="s">
        <v>2373</v>
      </c>
      <c r="G304" s="126"/>
      <c r="H304" s="126"/>
      <c r="I304" s="166"/>
      <c r="J304" s="141"/>
      <c r="K304" s="65"/>
      <c r="L304" s="66"/>
      <c r="M304" s="66"/>
      <c r="O304" s="53" t="str">
        <f>IF(K304&gt;0,COUNTIF($K$9:K304,"&gt;0")," ")</f>
        <v> </v>
      </c>
      <c r="R304" s="74"/>
      <c r="S304" s="74"/>
      <c r="T304" s="74"/>
      <c r="U304" s="74"/>
      <c r="V304" s="74"/>
      <c r="W304" s="74"/>
    </row>
    <row r="305" spans="1:16" s="53" customFormat="1" ht="13.5" customHeight="1">
      <c r="A305" s="54" t="s">
        <v>2820</v>
      </c>
      <c r="B305" s="54" t="str">
        <f t="shared" si="5"/>
        <v> </v>
      </c>
      <c r="C305" s="55" t="s">
        <v>1351</v>
      </c>
      <c r="D305" s="55" t="s">
        <v>1351</v>
      </c>
      <c r="E305" s="55" t="s">
        <v>2702</v>
      </c>
      <c r="F305" s="55" t="s">
        <v>2374</v>
      </c>
      <c r="G305" s="78"/>
      <c r="H305" s="78"/>
      <c r="I305" s="176"/>
      <c r="J305" s="151"/>
      <c r="K305" s="77"/>
      <c r="L305" s="32"/>
      <c r="M305" s="32"/>
      <c r="O305" s="53" t="str">
        <f>IF(K305&gt;0,COUNTIF($K$9:K305,"&gt;0")," ")</f>
        <v> </v>
      </c>
      <c r="P305" s="27"/>
    </row>
    <row r="306" spans="1:16" s="53" customFormat="1" ht="13.5" customHeight="1">
      <c r="A306" s="54" t="s">
        <v>2820</v>
      </c>
      <c r="B306" s="54" t="str">
        <f t="shared" si="5"/>
        <v> </v>
      </c>
      <c r="C306" s="55" t="s">
        <v>1352</v>
      </c>
      <c r="D306" s="55" t="s">
        <v>1352</v>
      </c>
      <c r="E306" s="55" t="s">
        <v>2703</v>
      </c>
      <c r="F306" s="55" t="s">
        <v>2375</v>
      </c>
      <c r="G306" s="78"/>
      <c r="H306" s="78"/>
      <c r="I306" s="176"/>
      <c r="J306" s="151"/>
      <c r="K306" s="77"/>
      <c r="L306" s="32"/>
      <c r="M306" s="32"/>
      <c r="O306" s="53" t="str">
        <f>IF(K306&gt;0,COUNTIF($K$9:K306,"&gt;0")," ")</f>
        <v> </v>
      </c>
      <c r="P306" s="27"/>
    </row>
    <row r="307" spans="1:16" s="53" customFormat="1" ht="13.5" customHeight="1">
      <c r="A307" s="54" t="s">
        <v>2820</v>
      </c>
      <c r="B307" s="54" t="str">
        <f t="shared" si="5"/>
        <v> </v>
      </c>
      <c r="C307" s="55" t="s">
        <v>1353</v>
      </c>
      <c r="D307" s="55" t="s">
        <v>1353</v>
      </c>
      <c r="E307" s="55" t="s">
        <v>1354</v>
      </c>
      <c r="F307" s="55" t="s">
        <v>2376</v>
      </c>
      <c r="G307" s="78"/>
      <c r="H307" s="78"/>
      <c r="I307" s="176"/>
      <c r="J307" s="151"/>
      <c r="K307" s="77"/>
      <c r="L307" s="32"/>
      <c r="M307" s="32"/>
      <c r="O307" s="53" t="str">
        <f>IF(K307&gt;0,COUNTIF($K$9:K307,"&gt;0")," ")</f>
        <v> </v>
      </c>
      <c r="P307" s="27"/>
    </row>
    <row r="308" spans="1:15" s="53" customFormat="1" ht="13.5" customHeight="1">
      <c r="A308" s="54">
        <v>126</v>
      </c>
      <c r="B308" s="54">
        <f t="shared" si="5"/>
        <v>126</v>
      </c>
      <c r="C308" s="55" t="s">
        <v>1355</v>
      </c>
      <c r="D308" s="55" t="s">
        <v>1355</v>
      </c>
      <c r="E308" s="55" t="s">
        <v>1356</v>
      </c>
      <c r="F308" s="55" t="s">
        <v>2377</v>
      </c>
      <c r="G308" s="78" t="s">
        <v>2903</v>
      </c>
      <c r="H308" s="78" t="s">
        <v>2903</v>
      </c>
      <c r="I308" s="164">
        <v>290.5</v>
      </c>
      <c r="J308" s="72">
        <f>I308</f>
        <v>290.5</v>
      </c>
      <c r="K308" s="114"/>
      <c r="L308" s="56">
        <f>ROUND(I308*K308,2)</f>
        <v>0</v>
      </c>
      <c r="M308" s="56" t="e">
        <f>ROUND(J308*#REF!,2)</f>
        <v>#REF!</v>
      </c>
      <c r="O308" s="53" t="str">
        <f>IF(K308&gt;0,COUNTIF($K$9:K308,"&gt;0")," ")</f>
        <v> </v>
      </c>
    </row>
    <row r="309" spans="1:15" s="53" customFormat="1" ht="13.5" customHeight="1">
      <c r="A309" s="54">
        <v>127</v>
      </c>
      <c r="B309" s="54">
        <f t="shared" si="5"/>
        <v>127</v>
      </c>
      <c r="C309" s="55" t="s">
        <v>1357</v>
      </c>
      <c r="D309" s="55" t="s">
        <v>1357</v>
      </c>
      <c r="E309" s="55" t="s">
        <v>1358</v>
      </c>
      <c r="F309" s="55" t="s">
        <v>2378</v>
      </c>
      <c r="G309" s="78" t="s">
        <v>2903</v>
      </c>
      <c r="H309" s="78" t="s">
        <v>2903</v>
      </c>
      <c r="I309" s="164">
        <v>70</v>
      </c>
      <c r="J309" s="72">
        <f>I309</f>
        <v>70</v>
      </c>
      <c r="K309" s="114"/>
      <c r="L309" s="56">
        <f>ROUND(I309*K309,2)</f>
        <v>0</v>
      </c>
      <c r="M309" s="56" t="e">
        <f>ROUND(J309*#REF!,2)</f>
        <v>#REF!</v>
      </c>
      <c r="O309" s="53" t="str">
        <f>IF(K309&gt;0,COUNTIF($K$9:K309,"&gt;0")," ")</f>
        <v> </v>
      </c>
    </row>
    <row r="310" spans="1:15" s="53" customFormat="1" ht="13.5" customHeight="1">
      <c r="A310" s="54" t="s">
        <v>2820</v>
      </c>
      <c r="B310" s="54" t="str">
        <f t="shared" si="5"/>
        <v> </v>
      </c>
      <c r="C310" s="55" t="s">
        <v>1359</v>
      </c>
      <c r="D310" s="55" t="s">
        <v>1359</v>
      </c>
      <c r="E310" s="55" t="s">
        <v>2704</v>
      </c>
      <c r="F310" s="55" t="s">
        <v>2379</v>
      </c>
      <c r="G310" s="78"/>
      <c r="H310" s="78"/>
      <c r="I310" s="164"/>
      <c r="J310" s="72"/>
      <c r="K310" s="57"/>
      <c r="L310" s="56"/>
      <c r="M310" s="56"/>
      <c r="O310" s="53" t="str">
        <f>IF(K310&gt;0,COUNTIF($K$9:K310,"&gt;0")," ")</f>
        <v> </v>
      </c>
    </row>
    <row r="311" spans="1:15" s="53" customFormat="1" ht="13.5" customHeight="1">
      <c r="A311" s="54" t="s">
        <v>2820</v>
      </c>
      <c r="B311" s="54" t="str">
        <f t="shared" si="5"/>
        <v> </v>
      </c>
      <c r="C311" s="55" t="s">
        <v>1360</v>
      </c>
      <c r="D311" s="55" t="s">
        <v>1360</v>
      </c>
      <c r="E311" s="55" t="s">
        <v>1361</v>
      </c>
      <c r="F311" s="55" t="s">
        <v>2380</v>
      </c>
      <c r="G311" s="78"/>
      <c r="H311" s="78"/>
      <c r="I311" s="164"/>
      <c r="J311" s="72"/>
      <c r="K311" s="57"/>
      <c r="L311" s="56"/>
      <c r="M311" s="56"/>
      <c r="O311" s="53" t="str">
        <f>IF(K311&gt;0,COUNTIF($K$9:K311,"&gt;0")," ")</f>
        <v> </v>
      </c>
    </row>
    <row r="312" spans="1:15" s="53" customFormat="1" ht="13.5" customHeight="1">
      <c r="A312" s="54">
        <v>128</v>
      </c>
      <c r="B312" s="54">
        <f t="shared" si="5"/>
        <v>128</v>
      </c>
      <c r="C312" s="55" t="s">
        <v>1362</v>
      </c>
      <c r="D312" s="55" t="s">
        <v>1362</v>
      </c>
      <c r="E312" s="55" t="s">
        <v>1363</v>
      </c>
      <c r="F312" s="55" t="s">
        <v>1363</v>
      </c>
      <c r="G312" s="78" t="s">
        <v>2898</v>
      </c>
      <c r="H312" s="78" t="s">
        <v>2898</v>
      </c>
      <c r="I312" s="164">
        <v>1358.545</v>
      </c>
      <c r="J312" s="72">
        <f>I312</f>
        <v>1358.545</v>
      </c>
      <c r="K312" s="114"/>
      <c r="L312" s="56">
        <f>ROUND(I312*K312,2)</f>
        <v>0</v>
      </c>
      <c r="M312" s="56" t="e">
        <f>ROUND(J312*#REF!,2)</f>
        <v>#REF!</v>
      </c>
      <c r="O312" s="53" t="str">
        <f>IF(K312&gt;0,COUNTIF($K$9:K312,"&gt;0")," ")</f>
        <v> </v>
      </c>
    </row>
    <row r="313" spans="1:15" s="53" customFormat="1" ht="13.5" customHeight="1">
      <c r="A313" s="54" t="s">
        <v>2820</v>
      </c>
      <c r="B313" s="54" t="str">
        <f t="shared" si="5"/>
        <v> </v>
      </c>
      <c r="C313" s="55" t="s">
        <v>1364</v>
      </c>
      <c r="D313" s="55" t="s">
        <v>1364</v>
      </c>
      <c r="E313" s="55" t="s">
        <v>2705</v>
      </c>
      <c r="F313" s="55" t="s">
        <v>2381</v>
      </c>
      <c r="G313" s="78"/>
      <c r="H313" s="78"/>
      <c r="I313" s="164"/>
      <c r="J313" s="72"/>
      <c r="K313" s="57"/>
      <c r="L313" s="56"/>
      <c r="M313" s="56"/>
      <c r="O313" s="53" t="str">
        <f>IF(K313&gt;0,COUNTIF($K$9:K313,"&gt;0")," ")</f>
        <v> </v>
      </c>
    </row>
    <row r="314" spans="1:15" s="53" customFormat="1" ht="13.5" customHeight="1">
      <c r="A314" s="54" t="s">
        <v>2820</v>
      </c>
      <c r="B314" s="54" t="str">
        <f t="shared" si="5"/>
        <v> </v>
      </c>
      <c r="C314" s="55" t="s">
        <v>1365</v>
      </c>
      <c r="D314" s="55" t="s">
        <v>1365</v>
      </c>
      <c r="E314" s="55" t="s">
        <v>2706</v>
      </c>
      <c r="F314" s="55" t="s">
        <v>2382</v>
      </c>
      <c r="G314" s="78"/>
      <c r="H314" s="78"/>
      <c r="I314" s="164"/>
      <c r="J314" s="72"/>
      <c r="K314" s="57"/>
      <c r="L314" s="56"/>
      <c r="M314" s="56"/>
      <c r="O314" s="53" t="str">
        <f>IF(K314&gt;0,COUNTIF($K$9:K314,"&gt;0")," ")</f>
        <v> </v>
      </c>
    </row>
    <row r="315" spans="1:15" s="53" customFormat="1" ht="13.5" customHeight="1">
      <c r="A315" s="54" t="s">
        <v>2820</v>
      </c>
      <c r="B315" s="54" t="str">
        <f t="shared" si="5"/>
        <v> </v>
      </c>
      <c r="C315" s="55" t="s">
        <v>1453</v>
      </c>
      <c r="D315" s="55" t="s">
        <v>1453</v>
      </c>
      <c r="E315" s="55" t="s">
        <v>1366</v>
      </c>
      <c r="F315" s="55" t="s">
        <v>2383</v>
      </c>
      <c r="G315" s="78"/>
      <c r="H315" s="78"/>
      <c r="I315" s="164"/>
      <c r="J315" s="72"/>
      <c r="K315" s="57"/>
      <c r="L315" s="56"/>
      <c r="M315" s="56"/>
      <c r="O315" s="53" t="str">
        <f>IF(K315&gt;0,COUNTIF($K$9:K315,"&gt;0")," ")</f>
        <v> </v>
      </c>
    </row>
    <row r="316" spans="1:15" s="53" customFormat="1" ht="13.5" customHeight="1">
      <c r="A316" s="54">
        <v>129</v>
      </c>
      <c r="B316" s="54">
        <f t="shared" si="5"/>
        <v>129</v>
      </c>
      <c r="C316" s="55" t="s">
        <v>1454</v>
      </c>
      <c r="D316" s="55" t="s">
        <v>1454</v>
      </c>
      <c r="E316" s="55" t="s">
        <v>1367</v>
      </c>
      <c r="F316" s="55" t="s">
        <v>1367</v>
      </c>
      <c r="G316" s="78" t="s">
        <v>2899</v>
      </c>
      <c r="H316" s="78" t="s">
        <v>2899</v>
      </c>
      <c r="I316" s="164">
        <v>1440</v>
      </c>
      <c r="J316" s="72">
        <f>I316</f>
        <v>1440</v>
      </c>
      <c r="K316" s="114"/>
      <c r="L316" s="56">
        <f>ROUND(I316*K316,2)</f>
        <v>0</v>
      </c>
      <c r="M316" s="56" t="e">
        <f>ROUND(J316*#REF!,2)</f>
        <v>#REF!</v>
      </c>
      <c r="O316" s="53" t="str">
        <f>IF(K316&gt;0,COUNTIF($K$9:K316,"&gt;0")," ")</f>
        <v> </v>
      </c>
    </row>
    <row r="317" spans="1:15" s="53" customFormat="1" ht="13.5" customHeight="1">
      <c r="A317" s="54">
        <v>130</v>
      </c>
      <c r="B317" s="54">
        <f t="shared" si="5"/>
        <v>130</v>
      </c>
      <c r="C317" s="55" t="s">
        <v>1455</v>
      </c>
      <c r="D317" s="55" t="s">
        <v>1455</v>
      </c>
      <c r="E317" s="55" t="s">
        <v>1368</v>
      </c>
      <c r="F317" s="55" t="s">
        <v>2384</v>
      </c>
      <c r="G317" s="78" t="s">
        <v>2904</v>
      </c>
      <c r="H317" s="78" t="s">
        <v>2904</v>
      </c>
      <c r="I317" s="164">
        <v>40</v>
      </c>
      <c r="J317" s="72">
        <f>I317</f>
        <v>40</v>
      </c>
      <c r="K317" s="114"/>
      <c r="L317" s="56">
        <f>ROUND(I317*K317,2)</f>
        <v>0</v>
      </c>
      <c r="M317" s="56" t="e">
        <f>ROUND(J317*#REF!,2)</f>
        <v>#REF!</v>
      </c>
      <c r="O317" s="53" t="str">
        <f>IF(K317&gt;0,COUNTIF($K$9:K317,"&gt;0")," ")</f>
        <v> </v>
      </c>
    </row>
    <row r="318" spans="1:15" s="53" customFormat="1" ht="13.5" customHeight="1">
      <c r="A318" s="54" t="s">
        <v>2820</v>
      </c>
      <c r="B318" s="54" t="str">
        <f t="shared" si="5"/>
        <v> </v>
      </c>
      <c r="C318" s="55" t="s">
        <v>1369</v>
      </c>
      <c r="D318" s="55" t="s">
        <v>1369</v>
      </c>
      <c r="E318" s="55" t="s">
        <v>2707</v>
      </c>
      <c r="F318" s="55" t="s">
        <v>2385</v>
      </c>
      <c r="G318" s="78"/>
      <c r="H318" s="78"/>
      <c r="I318" s="164"/>
      <c r="J318" s="72"/>
      <c r="K318" s="57"/>
      <c r="L318" s="56"/>
      <c r="M318" s="56"/>
      <c r="O318" s="53" t="str">
        <f>IF(K318&gt;0,COUNTIF($K$9:K318,"&gt;0")," ")</f>
        <v> </v>
      </c>
    </row>
    <row r="319" spans="1:15" s="53" customFormat="1" ht="13.5" customHeight="1">
      <c r="A319" s="54" t="s">
        <v>2820</v>
      </c>
      <c r="B319" s="54" t="str">
        <f t="shared" si="5"/>
        <v> </v>
      </c>
      <c r="C319" s="55" t="s">
        <v>1370</v>
      </c>
      <c r="D319" s="55" t="s">
        <v>1370</v>
      </c>
      <c r="E319" s="55" t="s">
        <v>1371</v>
      </c>
      <c r="F319" s="55" t="s">
        <v>2386</v>
      </c>
      <c r="G319" s="78"/>
      <c r="H319" s="78"/>
      <c r="I319" s="164"/>
      <c r="J319" s="72"/>
      <c r="K319" s="57"/>
      <c r="L319" s="56"/>
      <c r="M319" s="56"/>
      <c r="O319" s="53" t="str">
        <f>IF(K319&gt;0,COUNTIF($K$9:K319,"&gt;0")," ")</f>
        <v> </v>
      </c>
    </row>
    <row r="320" spans="1:15" s="53" customFormat="1" ht="13.5" customHeight="1">
      <c r="A320" s="54">
        <v>131</v>
      </c>
      <c r="B320" s="54">
        <f t="shared" si="5"/>
        <v>131</v>
      </c>
      <c r="C320" s="55" t="s">
        <v>1372</v>
      </c>
      <c r="D320" s="55" t="s">
        <v>1372</v>
      </c>
      <c r="E320" s="55" t="s">
        <v>1373</v>
      </c>
      <c r="F320" s="55" t="s">
        <v>2387</v>
      </c>
      <c r="G320" s="78" t="s">
        <v>2898</v>
      </c>
      <c r="H320" s="78" t="s">
        <v>2898</v>
      </c>
      <c r="I320" s="164">
        <v>30240</v>
      </c>
      <c r="J320" s="72">
        <f>I320</f>
        <v>30240</v>
      </c>
      <c r="K320" s="114"/>
      <c r="L320" s="56">
        <f>ROUND(I320*K320,2)</f>
        <v>0</v>
      </c>
      <c r="M320" s="56" t="e">
        <f>ROUND(J320*#REF!,2)</f>
        <v>#REF!</v>
      </c>
      <c r="O320" s="53" t="str">
        <f>IF(K320&gt;0,COUNTIF($K$9:K320,"&gt;0")," ")</f>
        <v> </v>
      </c>
    </row>
    <row r="321" spans="1:15" s="53" customFormat="1" ht="24">
      <c r="A321" s="54" t="s">
        <v>2820</v>
      </c>
      <c r="B321" s="54" t="str">
        <f t="shared" si="5"/>
        <v> </v>
      </c>
      <c r="C321" s="12"/>
      <c r="D321" s="12"/>
      <c r="E321" s="76" t="s">
        <v>1375</v>
      </c>
      <c r="F321" s="76" t="s">
        <v>2855</v>
      </c>
      <c r="G321" s="127"/>
      <c r="H321" s="127"/>
      <c r="I321" s="167"/>
      <c r="J321" s="142"/>
      <c r="K321" s="67"/>
      <c r="L321" s="67">
        <f>SUM(L308:L320)</f>
        <v>0</v>
      </c>
      <c r="M321" s="67" t="e">
        <f>SUM(M308:M320)</f>
        <v>#REF!</v>
      </c>
      <c r="O321" s="53" t="str">
        <f>IF(K321&gt;0,COUNTIF($K$9:K321,"&gt;0")," ")</f>
        <v> </v>
      </c>
    </row>
    <row r="322" spans="1:15" s="53" customFormat="1" ht="15.75" customHeight="1">
      <c r="A322" s="54" t="s">
        <v>2820</v>
      </c>
      <c r="B322" s="54" t="str">
        <f t="shared" si="5"/>
        <v> </v>
      </c>
      <c r="C322" s="12"/>
      <c r="D322" s="12"/>
      <c r="E322" s="63"/>
      <c r="F322" s="63"/>
      <c r="G322" s="64"/>
      <c r="H322" s="64"/>
      <c r="I322" s="171"/>
      <c r="J322" s="146"/>
      <c r="K322" s="71"/>
      <c r="L322" s="71"/>
      <c r="M322" s="71"/>
      <c r="O322" s="53" t="str">
        <f>IF(K322&gt;0,COUNTIF($K$9:K322,"&gt;0")," ")</f>
        <v> </v>
      </c>
    </row>
    <row r="323" spans="1:15" s="53" customFormat="1" ht="13.5" customHeight="1">
      <c r="A323" s="54" t="s">
        <v>2820</v>
      </c>
      <c r="B323" s="54" t="str">
        <f t="shared" si="5"/>
        <v> </v>
      </c>
      <c r="C323" s="68" t="s">
        <v>1376</v>
      </c>
      <c r="D323" s="68" t="s">
        <v>1376</v>
      </c>
      <c r="E323" s="68" t="s">
        <v>2708</v>
      </c>
      <c r="F323" s="68" t="s">
        <v>2388</v>
      </c>
      <c r="G323" s="126"/>
      <c r="H323" s="126"/>
      <c r="I323" s="166"/>
      <c r="J323" s="141"/>
      <c r="K323" s="65"/>
      <c r="L323" s="66"/>
      <c r="M323" s="66"/>
      <c r="O323" s="53" t="str">
        <f>IF(K323&gt;0,COUNTIF($K$9:K323,"&gt;0")," ")</f>
        <v> </v>
      </c>
    </row>
    <row r="324" spans="1:16" s="53" customFormat="1" ht="15.75" customHeight="1">
      <c r="A324" s="54" t="s">
        <v>2820</v>
      </c>
      <c r="B324" s="54" t="str">
        <f t="shared" si="5"/>
        <v> </v>
      </c>
      <c r="C324" s="55" t="s">
        <v>1377</v>
      </c>
      <c r="D324" s="55" t="s">
        <v>1377</v>
      </c>
      <c r="E324" s="55" t="s">
        <v>2709</v>
      </c>
      <c r="F324" s="55" t="s">
        <v>2389</v>
      </c>
      <c r="G324" s="78"/>
      <c r="H324" s="78"/>
      <c r="I324" s="176"/>
      <c r="J324" s="151"/>
      <c r="K324" s="77"/>
      <c r="L324" s="32"/>
      <c r="M324" s="32"/>
      <c r="O324" s="53" t="str">
        <f>IF(K324&gt;0,COUNTIF($K$9:K324,"&gt;0")," ")</f>
        <v> </v>
      </c>
      <c r="P324" s="27"/>
    </row>
    <row r="325" spans="1:16" s="53" customFormat="1" ht="15.75" customHeight="1">
      <c r="A325" s="54" t="s">
        <v>2820</v>
      </c>
      <c r="B325" s="54" t="str">
        <f t="shared" si="5"/>
        <v> </v>
      </c>
      <c r="C325" s="55" t="s">
        <v>1456</v>
      </c>
      <c r="D325" s="55" t="s">
        <v>1456</v>
      </c>
      <c r="E325" s="55" t="s">
        <v>2710</v>
      </c>
      <c r="F325" s="55" t="s">
        <v>2390</v>
      </c>
      <c r="G325" s="78"/>
      <c r="H325" s="78"/>
      <c r="I325" s="176"/>
      <c r="J325" s="151"/>
      <c r="K325" s="77"/>
      <c r="L325" s="32"/>
      <c r="M325" s="32"/>
      <c r="O325" s="53" t="str">
        <f>IF(K325&gt;0,COUNTIF($K$9:K325,"&gt;0")," ")</f>
        <v> </v>
      </c>
      <c r="P325" s="27"/>
    </row>
    <row r="326" spans="1:15" s="53" customFormat="1" ht="24" customHeight="1">
      <c r="A326" s="54">
        <v>132</v>
      </c>
      <c r="B326" s="54">
        <f t="shared" si="5"/>
        <v>132</v>
      </c>
      <c r="C326" s="55" t="s">
        <v>1378</v>
      </c>
      <c r="D326" s="55" t="s">
        <v>1378</v>
      </c>
      <c r="E326" s="55" t="s">
        <v>1379</v>
      </c>
      <c r="F326" s="55" t="s">
        <v>2391</v>
      </c>
      <c r="G326" s="78" t="s">
        <v>2899</v>
      </c>
      <c r="H326" s="78" t="s">
        <v>2899</v>
      </c>
      <c r="I326" s="164">
        <v>732</v>
      </c>
      <c r="J326" s="72">
        <f>I326</f>
        <v>732</v>
      </c>
      <c r="K326" s="114"/>
      <c r="L326" s="56">
        <f>ROUND(I326*K326,2)</f>
        <v>0</v>
      </c>
      <c r="M326" s="56" t="e">
        <f>ROUND(J326*#REF!,2)</f>
        <v>#REF!</v>
      </c>
      <c r="O326" s="53" t="str">
        <f>IF(K326&gt;0,COUNTIF($K$9:K326,"&gt;0")," ")</f>
        <v> </v>
      </c>
    </row>
    <row r="327" spans="1:15" s="53" customFormat="1" ht="15.75" customHeight="1">
      <c r="A327" s="54" t="s">
        <v>2820</v>
      </c>
      <c r="B327" s="54" t="str">
        <f t="shared" si="5"/>
        <v> </v>
      </c>
      <c r="C327" s="55" t="s">
        <v>1380</v>
      </c>
      <c r="D327" s="55" t="s">
        <v>1380</v>
      </c>
      <c r="E327" s="55" t="s">
        <v>2711</v>
      </c>
      <c r="F327" s="55" t="s">
        <v>2392</v>
      </c>
      <c r="G327" s="78"/>
      <c r="H327" s="78"/>
      <c r="I327" s="164"/>
      <c r="J327" s="72"/>
      <c r="K327" s="57"/>
      <c r="L327" s="56"/>
      <c r="M327" s="56"/>
      <c r="O327" s="53" t="str">
        <f>IF(K327&gt;0,COUNTIF($K$9:K327,"&gt;0")," ")</f>
        <v> </v>
      </c>
    </row>
    <row r="328" spans="1:15" s="53" customFormat="1" ht="26.25" customHeight="1">
      <c r="A328" s="54" t="s">
        <v>2820</v>
      </c>
      <c r="B328" s="54" t="str">
        <f t="shared" si="5"/>
        <v> </v>
      </c>
      <c r="C328" s="55" t="s">
        <v>1381</v>
      </c>
      <c r="D328" s="55" t="s">
        <v>1381</v>
      </c>
      <c r="E328" s="55" t="s">
        <v>2712</v>
      </c>
      <c r="F328" s="55" t="s">
        <v>2393</v>
      </c>
      <c r="G328" s="78"/>
      <c r="H328" s="78"/>
      <c r="I328" s="164"/>
      <c r="J328" s="72"/>
      <c r="K328" s="57"/>
      <c r="L328" s="56"/>
      <c r="M328" s="56"/>
      <c r="O328" s="53" t="str">
        <f>IF(K328&gt;0,COUNTIF($K$9:K328,"&gt;0")," ")</f>
        <v> </v>
      </c>
    </row>
    <row r="329" spans="1:15" s="53" customFormat="1" ht="13.5" customHeight="1">
      <c r="A329" s="54">
        <v>133</v>
      </c>
      <c r="B329" s="54">
        <f t="shared" si="5"/>
        <v>133</v>
      </c>
      <c r="C329" s="55" t="s">
        <v>1382</v>
      </c>
      <c r="D329" s="55" t="s">
        <v>1382</v>
      </c>
      <c r="E329" s="55" t="s">
        <v>2713</v>
      </c>
      <c r="F329" s="55" t="s">
        <v>2394</v>
      </c>
      <c r="G329" s="78" t="s">
        <v>2896</v>
      </c>
      <c r="H329" s="78" t="s">
        <v>2911</v>
      </c>
      <c r="I329" s="164">
        <v>1</v>
      </c>
      <c r="J329" s="72">
        <f>I329</f>
        <v>1</v>
      </c>
      <c r="K329" s="114"/>
      <c r="L329" s="56">
        <f>ROUND(I329*K329,2)</f>
        <v>0</v>
      </c>
      <c r="M329" s="56" t="e">
        <f>ROUND(J329*#REF!,2)</f>
        <v>#REF!</v>
      </c>
      <c r="O329" s="53" t="str">
        <f>IF(K329&gt;0,COUNTIF($K$9:K329,"&gt;0")," ")</f>
        <v> </v>
      </c>
    </row>
    <row r="330" spans="1:15" s="53" customFormat="1" ht="13.5" customHeight="1">
      <c r="A330" s="54" t="s">
        <v>2820</v>
      </c>
      <c r="B330" s="54" t="str">
        <f t="shared" si="5"/>
        <v> </v>
      </c>
      <c r="C330" s="55" t="s">
        <v>1383</v>
      </c>
      <c r="D330" s="55" t="s">
        <v>1383</v>
      </c>
      <c r="E330" s="55" t="s">
        <v>2706</v>
      </c>
      <c r="F330" s="55" t="s">
        <v>2382</v>
      </c>
      <c r="G330" s="78"/>
      <c r="H330" s="78"/>
      <c r="I330" s="164"/>
      <c r="J330" s="72"/>
      <c r="K330" s="57"/>
      <c r="L330" s="56"/>
      <c r="M330" s="56"/>
      <c r="O330" s="53" t="str">
        <f>IF(K330&gt;0,COUNTIF($K$9:K330,"&gt;0")," ")</f>
        <v> </v>
      </c>
    </row>
    <row r="331" spans="1:15" s="53" customFormat="1" ht="13.5" customHeight="1">
      <c r="A331" s="54" t="s">
        <v>2820</v>
      </c>
      <c r="B331" s="54" t="str">
        <f t="shared" si="5"/>
        <v> </v>
      </c>
      <c r="C331" s="55" t="s">
        <v>1457</v>
      </c>
      <c r="D331" s="55" t="s">
        <v>1457</v>
      </c>
      <c r="E331" s="55" t="s">
        <v>1384</v>
      </c>
      <c r="F331" s="55" t="s">
        <v>2395</v>
      </c>
      <c r="G331" s="78"/>
      <c r="H331" s="78"/>
      <c r="I331" s="164"/>
      <c r="J331" s="72"/>
      <c r="K331" s="57"/>
      <c r="L331" s="56"/>
      <c r="M331" s="56"/>
      <c r="O331" s="53" t="str">
        <f>IF(K331&gt;0,COUNTIF($K$9:K331,"&gt;0")," ")</f>
        <v> </v>
      </c>
    </row>
    <row r="332" spans="1:15" s="53" customFormat="1" ht="13.5" customHeight="1">
      <c r="A332" s="54">
        <v>134</v>
      </c>
      <c r="B332" s="54">
        <f t="shared" si="5"/>
        <v>134</v>
      </c>
      <c r="C332" s="55" t="s">
        <v>1458</v>
      </c>
      <c r="D332" s="55" t="s">
        <v>1458</v>
      </c>
      <c r="E332" s="55" t="s">
        <v>1385</v>
      </c>
      <c r="F332" s="55" t="s">
        <v>1385</v>
      </c>
      <c r="G332" s="78" t="s">
        <v>2899</v>
      </c>
      <c r="H332" s="78" t="s">
        <v>2899</v>
      </c>
      <c r="I332" s="164">
        <v>1420</v>
      </c>
      <c r="J332" s="72">
        <f>I332</f>
        <v>1420</v>
      </c>
      <c r="K332" s="114"/>
      <c r="L332" s="56">
        <f>ROUND(I332*K332,2)</f>
        <v>0</v>
      </c>
      <c r="M332" s="56" t="e">
        <f>ROUND(J332*#REF!,2)</f>
        <v>#REF!</v>
      </c>
      <c r="O332" s="53" t="str">
        <f>IF(K332&gt;0,COUNTIF($K$9:K332,"&gt;0")," ")</f>
        <v> </v>
      </c>
    </row>
    <row r="333" spans="1:15" s="53" customFormat="1" ht="13.5" customHeight="1">
      <c r="A333" s="54">
        <v>135</v>
      </c>
      <c r="B333" s="54">
        <f aca="true" t="shared" si="7" ref="B333:B396">A333</f>
        <v>135</v>
      </c>
      <c r="C333" s="55" t="s">
        <v>1459</v>
      </c>
      <c r="D333" s="55" t="s">
        <v>1459</v>
      </c>
      <c r="E333" s="55" t="s">
        <v>1386</v>
      </c>
      <c r="F333" s="55" t="s">
        <v>1386</v>
      </c>
      <c r="G333" s="78" t="s">
        <v>2899</v>
      </c>
      <c r="H333" s="78" t="s">
        <v>2899</v>
      </c>
      <c r="I333" s="164">
        <v>1012</v>
      </c>
      <c r="J333" s="72">
        <f>I333</f>
        <v>1012</v>
      </c>
      <c r="K333" s="114"/>
      <c r="L333" s="56">
        <f>ROUND(I333*K333,2)</f>
        <v>0</v>
      </c>
      <c r="M333" s="56" t="e">
        <f>ROUND(J333*#REF!,2)</f>
        <v>#REF!</v>
      </c>
      <c r="O333" s="53" t="str">
        <f>IF(K333&gt;0,COUNTIF($K$9:K333,"&gt;0")," ")</f>
        <v> </v>
      </c>
    </row>
    <row r="334" spans="1:15" s="53" customFormat="1" ht="13.5" customHeight="1">
      <c r="A334" s="54">
        <v>136</v>
      </c>
      <c r="B334" s="54">
        <f t="shared" si="7"/>
        <v>136</v>
      </c>
      <c r="C334" s="55" t="s">
        <v>1460</v>
      </c>
      <c r="D334" s="55" t="s">
        <v>1460</v>
      </c>
      <c r="E334" s="55" t="s">
        <v>1368</v>
      </c>
      <c r="F334" s="55" t="s">
        <v>2384</v>
      </c>
      <c r="G334" s="78" t="s">
        <v>2904</v>
      </c>
      <c r="H334" s="78" t="s">
        <v>2904</v>
      </c>
      <c r="I334" s="164">
        <v>30</v>
      </c>
      <c r="J334" s="72">
        <f>I334</f>
        <v>30</v>
      </c>
      <c r="K334" s="114"/>
      <c r="L334" s="56">
        <f>ROUND(I334*K334,2)</f>
        <v>0</v>
      </c>
      <c r="M334" s="56" t="e">
        <f>ROUND(J334*#REF!,2)</f>
        <v>#REF!</v>
      </c>
      <c r="O334" s="53" t="str">
        <f>IF(K334&gt;0,COUNTIF($K$9:K334,"&gt;0")," ")</f>
        <v> </v>
      </c>
    </row>
    <row r="335" spans="1:15" s="53" customFormat="1" ht="13.5" customHeight="1">
      <c r="A335" s="54" t="s">
        <v>2820</v>
      </c>
      <c r="B335" s="54" t="str">
        <f t="shared" si="7"/>
        <v> </v>
      </c>
      <c r="C335" s="55" t="s">
        <v>1387</v>
      </c>
      <c r="D335" s="55" t="s">
        <v>1387</v>
      </c>
      <c r="E335" s="55" t="s">
        <v>2714</v>
      </c>
      <c r="F335" s="55" t="s">
        <v>2396</v>
      </c>
      <c r="G335" s="78"/>
      <c r="H335" s="78"/>
      <c r="I335" s="164"/>
      <c r="J335" s="72"/>
      <c r="K335" s="57"/>
      <c r="L335" s="56"/>
      <c r="M335" s="56"/>
      <c r="O335" s="53" t="str">
        <f>IF(K335&gt;0,COUNTIF($K$9:K335,"&gt;0")," ")</f>
        <v> </v>
      </c>
    </row>
    <row r="336" spans="1:15" s="53" customFormat="1" ht="13.5" customHeight="1">
      <c r="A336" s="54" t="s">
        <v>2820</v>
      </c>
      <c r="B336" s="54" t="str">
        <f t="shared" si="7"/>
        <v> </v>
      </c>
      <c r="C336" s="55" t="s">
        <v>2407</v>
      </c>
      <c r="D336" s="55" t="s">
        <v>2407</v>
      </c>
      <c r="E336" s="55" t="s">
        <v>2715</v>
      </c>
      <c r="F336" s="55" t="s">
        <v>2397</v>
      </c>
      <c r="G336" s="78"/>
      <c r="H336" s="78"/>
      <c r="I336" s="164"/>
      <c r="J336" s="72"/>
      <c r="K336" s="57"/>
      <c r="L336" s="56"/>
      <c r="M336" s="56"/>
      <c r="O336" s="53" t="str">
        <f>IF(K336&gt;0,COUNTIF($K$9:K336,"&gt;0")," ")</f>
        <v> </v>
      </c>
    </row>
    <row r="337" spans="1:15" s="53" customFormat="1" ht="13.5" customHeight="1">
      <c r="A337" s="54" t="s">
        <v>2820</v>
      </c>
      <c r="B337" s="54" t="str">
        <f t="shared" si="7"/>
        <v> </v>
      </c>
      <c r="C337" s="55" t="s">
        <v>2408</v>
      </c>
      <c r="D337" s="55" t="s">
        <v>2408</v>
      </c>
      <c r="E337" s="55" t="s">
        <v>2716</v>
      </c>
      <c r="F337" s="55" t="s">
        <v>2398</v>
      </c>
      <c r="G337" s="78"/>
      <c r="H337" s="78"/>
      <c r="I337" s="164"/>
      <c r="J337" s="72"/>
      <c r="K337" s="57"/>
      <c r="L337" s="56"/>
      <c r="M337" s="56"/>
      <c r="O337" s="53" t="str">
        <f>IF(K337&gt;0,COUNTIF($K$9:K337,"&gt;0")," ")</f>
        <v> </v>
      </c>
    </row>
    <row r="338" spans="1:15" s="53" customFormat="1" ht="13.5" customHeight="1">
      <c r="A338" s="54" t="s">
        <v>2820</v>
      </c>
      <c r="B338" s="54" t="str">
        <f t="shared" si="7"/>
        <v> </v>
      </c>
      <c r="C338" s="55" t="s">
        <v>1388</v>
      </c>
      <c r="D338" s="55" t="s">
        <v>1388</v>
      </c>
      <c r="E338" s="55" t="s">
        <v>2717</v>
      </c>
      <c r="F338" s="55" t="s">
        <v>2399</v>
      </c>
      <c r="G338" s="78"/>
      <c r="H338" s="78"/>
      <c r="I338" s="164"/>
      <c r="J338" s="72"/>
      <c r="K338" s="57"/>
      <c r="L338" s="56"/>
      <c r="M338" s="56"/>
      <c r="O338" s="53" t="str">
        <f>IF(K338&gt;0,COUNTIF($K$9:K338,"&gt;0")," ")</f>
        <v> </v>
      </c>
    </row>
    <row r="339" spans="1:15" s="53" customFormat="1" ht="13.5" customHeight="1">
      <c r="A339" s="54" t="s">
        <v>2820</v>
      </c>
      <c r="B339" s="54" t="str">
        <f t="shared" si="7"/>
        <v> </v>
      </c>
      <c r="C339" s="55" t="s">
        <v>1389</v>
      </c>
      <c r="D339" s="55" t="s">
        <v>1389</v>
      </c>
      <c r="E339" s="55" t="s">
        <v>1390</v>
      </c>
      <c r="F339" s="55" t="s">
        <v>2400</v>
      </c>
      <c r="G339" s="78"/>
      <c r="H339" s="78"/>
      <c r="I339" s="164"/>
      <c r="J339" s="72"/>
      <c r="K339" s="57"/>
      <c r="L339" s="56"/>
      <c r="M339" s="56"/>
      <c r="O339" s="53" t="str">
        <f>IF(K339&gt;0,COUNTIF($K$9:K339,"&gt;0")," ")</f>
        <v> </v>
      </c>
    </row>
    <row r="340" spans="1:15" s="53" customFormat="1" ht="13.5" customHeight="1">
      <c r="A340" s="54">
        <v>137</v>
      </c>
      <c r="B340" s="54">
        <f t="shared" si="7"/>
        <v>137</v>
      </c>
      <c r="C340" s="55" t="s">
        <v>1391</v>
      </c>
      <c r="D340" s="55" t="s">
        <v>1391</v>
      </c>
      <c r="E340" s="55" t="s">
        <v>1363</v>
      </c>
      <c r="F340" s="55" t="s">
        <v>1363</v>
      </c>
      <c r="G340" s="78" t="s">
        <v>2898</v>
      </c>
      <c r="H340" s="78" t="s">
        <v>2898</v>
      </c>
      <c r="I340" s="164">
        <v>500.002</v>
      </c>
      <c r="J340" s="72">
        <f>I340</f>
        <v>500.002</v>
      </c>
      <c r="K340" s="114"/>
      <c r="L340" s="56">
        <f>ROUND(I340*K340,2)</f>
        <v>0</v>
      </c>
      <c r="M340" s="56" t="e">
        <f>ROUND(J340*#REF!,2)</f>
        <v>#REF!</v>
      </c>
      <c r="O340" s="53" t="str">
        <f>IF(K340&gt;0,COUNTIF($K$9:K340,"&gt;0")," ")</f>
        <v> </v>
      </c>
    </row>
    <row r="341" spans="1:15" s="53" customFormat="1" ht="13.5" customHeight="1">
      <c r="A341" s="54" t="s">
        <v>2820</v>
      </c>
      <c r="B341" s="54" t="str">
        <f t="shared" si="7"/>
        <v> </v>
      </c>
      <c r="C341" s="55" t="s">
        <v>1392</v>
      </c>
      <c r="D341" s="55" t="s">
        <v>1392</v>
      </c>
      <c r="E341" s="55" t="s">
        <v>2718</v>
      </c>
      <c r="F341" s="55" t="s">
        <v>2401</v>
      </c>
      <c r="G341" s="78"/>
      <c r="H341" s="78"/>
      <c r="I341" s="164"/>
      <c r="J341" s="72"/>
      <c r="K341" s="57"/>
      <c r="L341" s="56"/>
      <c r="M341" s="56"/>
      <c r="O341" s="53" t="str">
        <f>IF(K341&gt;0,COUNTIF($K$9:K341,"&gt;0")," ")</f>
        <v> </v>
      </c>
    </row>
    <row r="342" spans="1:15" s="53" customFormat="1" ht="13.5" customHeight="1">
      <c r="A342" s="54" t="s">
        <v>2820</v>
      </c>
      <c r="B342" s="54" t="str">
        <f t="shared" si="7"/>
        <v> </v>
      </c>
      <c r="C342" s="55" t="s">
        <v>1393</v>
      </c>
      <c r="D342" s="55" t="s">
        <v>1393</v>
      </c>
      <c r="E342" s="55" t="s">
        <v>1394</v>
      </c>
      <c r="F342" s="55" t="s">
        <v>2402</v>
      </c>
      <c r="G342" s="78"/>
      <c r="H342" s="78"/>
      <c r="I342" s="164"/>
      <c r="J342" s="72"/>
      <c r="K342" s="57"/>
      <c r="L342" s="56"/>
      <c r="M342" s="56"/>
      <c r="O342" s="53" t="str">
        <f>IF(K342&gt;0,COUNTIF($K$9:K342,"&gt;0")," ")</f>
        <v> </v>
      </c>
    </row>
    <row r="343" spans="1:15" s="53" customFormat="1" ht="13.5" customHeight="1">
      <c r="A343" s="54">
        <v>138</v>
      </c>
      <c r="B343" s="54">
        <f t="shared" si="7"/>
        <v>138</v>
      </c>
      <c r="C343" s="55" t="s">
        <v>1395</v>
      </c>
      <c r="D343" s="55" t="s">
        <v>1395</v>
      </c>
      <c r="E343" s="55" t="s">
        <v>1373</v>
      </c>
      <c r="F343" s="55" t="s">
        <v>2403</v>
      </c>
      <c r="G343" s="78" t="s">
        <v>2898</v>
      </c>
      <c r="H343" s="78" t="s">
        <v>2898</v>
      </c>
      <c r="I343" s="164">
        <v>72036.3</v>
      </c>
      <c r="J343" s="72">
        <f>I343</f>
        <v>72036.3</v>
      </c>
      <c r="K343" s="114"/>
      <c r="L343" s="56">
        <f>ROUND(I343*K343,2)</f>
        <v>0</v>
      </c>
      <c r="M343" s="56" t="e">
        <f>ROUND(J343*#REF!,2)</f>
        <v>#REF!</v>
      </c>
      <c r="O343" s="53" t="str">
        <f>IF(K343&gt;0,COUNTIF($K$9:K343,"&gt;0")," ")</f>
        <v> </v>
      </c>
    </row>
    <row r="344" spans="1:15" s="53" customFormat="1" ht="13.5" customHeight="1">
      <c r="A344" s="54" t="s">
        <v>2820</v>
      </c>
      <c r="B344" s="54" t="str">
        <f t="shared" si="7"/>
        <v> </v>
      </c>
      <c r="C344" s="55" t="s">
        <v>1396</v>
      </c>
      <c r="D344" s="55" t="s">
        <v>1396</v>
      </c>
      <c r="E344" s="55" t="s">
        <v>2719</v>
      </c>
      <c r="F344" s="55" t="s">
        <v>2404</v>
      </c>
      <c r="G344" s="78"/>
      <c r="H344" s="78"/>
      <c r="I344" s="164"/>
      <c r="J344" s="72"/>
      <c r="K344" s="57"/>
      <c r="L344" s="56"/>
      <c r="M344" s="56"/>
      <c r="O344" s="53" t="str">
        <f>IF(K344&gt;0,COUNTIF($K$9:K344,"&gt;0")," ")</f>
        <v> </v>
      </c>
    </row>
    <row r="345" spans="1:15" s="53" customFormat="1" ht="13.5" customHeight="1">
      <c r="A345" s="54" t="s">
        <v>2820</v>
      </c>
      <c r="B345" s="54" t="str">
        <f t="shared" si="7"/>
        <v> </v>
      </c>
      <c r="C345" s="55" t="s">
        <v>1397</v>
      </c>
      <c r="D345" s="55" t="s">
        <v>1397</v>
      </c>
      <c r="E345" s="55" t="s">
        <v>2720</v>
      </c>
      <c r="F345" s="55" t="s">
        <v>2405</v>
      </c>
      <c r="G345" s="78"/>
      <c r="H345" s="78"/>
      <c r="I345" s="164"/>
      <c r="J345" s="72"/>
      <c r="K345" s="57"/>
      <c r="L345" s="56"/>
      <c r="M345" s="56"/>
      <c r="O345" s="53" t="str">
        <f>IF(K345&gt;0,COUNTIF($K$9:K345,"&gt;0")," ")</f>
        <v> </v>
      </c>
    </row>
    <row r="346" spans="1:15" s="53" customFormat="1" ht="13.5" customHeight="1">
      <c r="A346" s="54" t="s">
        <v>2820</v>
      </c>
      <c r="B346" s="54" t="str">
        <f t="shared" si="7"/>
        <v> </v>
      </c>
      <c r="C346" s="55" t="s">
        <v>1398</v>
      </c>
      <c r="D346" s="55" t="s">
        <v>1398</v>
      </c>
      <c r="E346" s="55" t="s">
        <v>1399</v>
      </c>
      <c r="F346" s="55" t="s">
        <v>2406</v>
      </c>
      <c r="G346" s="78"/>
      <c r="H346" s="78"/>
      <c r="I346" s="164"/>
      <c r="J346" s="72"/>
      <c r="K346" s="57"/>
      <c r="L346" s="56"/>
      <c r="M346" s="56"/>
      <c r="O346" s="53" t="str">
        <f>IF(K346&gt;0,COUNTIF($K$9:K346,"&gt;0")," ")</f>
        <v> </v>
      </c>
    </row>
    <row r="347" spans="1:15" s="53" customFormat="1" ht="13.5" customHeight="1">
      <c r="A347" s="54">
        <v>139</v>
      </c>
      <c r="B347" s="54">
        <f t="shared" si="7"/>
        <v>139</v>
      </c>
      <c r="C347" s="55" t="s">
        <v>1400</v>
      </c>
      <c r="D347" s="55" t="s">
        <v>1400</v>
      </c>
      <c r="E347" s="55" t="s">
        <v>1401</v>
      </c>
      <c r="F347" s="55" t="s">
        <v>1401</v>
      </c>
      <c r="G347" s="78" t="s">
        <v>2904</v>
      </c>
      <c r="H347" s="78" t="s">
        <v>2904</v>
      </c>
      <c r="I347" s="164">
        <v>8.25</v>
      </c>
      <c r="J347" s="72">
        <f>I347</f>
        <v>8.25</v>
      </c>
      <c r="K347" s="114"/>
      <c r="L347" s="56">
        <f>ROUND(I347*K347,2)</f>
        <v>0</v>
      </c>
      <c r="M347" s="56" t="e">
        <f>ROUND(J347*#REF!,2)</f>
        <v>#REF!</v>
      </c>
      <c r="O347" s="53" t="str">
        <f>IF(K347&gt;0,COUNTIF($K$9:K347,"&gt;0")," ")</f>
        <v> </v>
      </c>
    </row>
    <row r="348" spans="1:15" s="53" customFormat="1" ht="13.5" customHeight="1">
      <c r="A348" s="54" t="s">
        <v>2820</v>
      </c>
      <c r="B348" s="54" t="str">
        <f t="shared" si="7"/>
        <v> </v>
      </c>
      <c r="C348" s="12"/>
      <c r="D348" s="12"/>
      <c r="E348" s="76" t="s">
        <v>1402</v>
      </c>
      <c r="F348" s="76" t="s">
        <v>2854</v>
      </c>
      <c r="G348" s="127"/>
      <c r="H348" s="127"/>
      <c r="I348" s="167"/>
      <c r="J348" s="142"/>
      <c r="K348" s="67"/>
      <c r="L348" s="67">
        <f>SUM(L326:L347)</f>
        <v>0</v>
      </c>
      <c r="M348" s="67" t="e">
        <f>SUM(M326:M347)</f>
        <v>#REF!</v>
      </c>
      <c r="O348" s="53" t="str">
        <f>IF(K348&gt;0,COUNTIF($K$9:K348,"&gt;0")," ")</f>
        <v> </v>
      </c>
    </row>
    <row r="349" spans="1:15" s="69" customFormat="1" ht="12.75">
      <c r="A349" s="54" t="s">
        <v>2820</v>
      </c>
      <c r="B349" s="54" t="str">
        <f t="shared" si="7"/>
        <v> </v>
      </c>
      <c r="C349" s="12"/>
      <c r="D349" s="12"/>
      <c r="E349" s="79"/>
      <c r="F349" s="79"/>
      <c r="G349" s="128"/>
      <c r="H349" s="128"/>
      <c r="I349" s="171"/>
      <c r="J349" s="146"/>
      <c r="K349" s="71"/>
      <c r="L349" s="71"/>
      <c r="M349" s="71"/>
      <c r="O349" s="53" t="str">
        <f>IF(K349&gt;0,COUNTIF($K$9:K349,"&gt;0")," ")</f>
        <v> </v>
      </c>
    </row>
    <row r="350" spans="1:15" s="53" customFormat="1" ht="24">
      <c r="A350" s="54" t="s">
        <v>2820</v>
      </c>
      <c r="B350" s="54" t="str">
        <f t="shared" si="7"/>
        <v> </v>
      </c>
      <c r="C350" s="68" t="s">
        <v>375</v>
      </c>
      <c r="D350" s="68" t="s">
        <v>375</v>
      </c>
      <c r="E350" s="68" t="s">
        <v>2721</v>
      </c>
      <c r="F350" s="68" t="s">
        <v>2409</v>
      </c>
      <c r="G350" s="126"/>
      <c r="H350" s="126"/>
      <c r="I350" s="166"/>
      <c r="J350" s="141"/>
      <c r="K350" s="65"/>
      <c r="L350" s="66"/>
      <c r="M350" s="66"/>
      <c r="O350" s="53" t="str">
        <f>IF(K350&gt;0,COUNTIF($K$9:K350,"&gt;0")," ")</f>
        <v> </v>
      </c>
    </row>
    <row r="351" spans="1:15" s="53" customFormat="1" ht="13.5" customHeight="1">
      <c r="A351" s="54" t="s">
        <v>2820</v>
      </c>
      <c r="B351" s="54" t="str">
        <f t="shared" si="7"/>
        <v> </v>
      </c>
      <c r="C351" s="55" t="s">
        <v>376</v>
      </c>
      <c r="D351" s="55" t="s">
        <v>376</v>
      </c>
      <c r="E351" s="55" t="s">
        <v>2722</v>
      </c>
      <c r="F351" s="55" t="s">
        <v>2410</v>
      </c>
      <c r="G351" s="78"/>
      <c r="H351" s="78"/>
      <c r="I351" s="169"/>
      <c r="J351" s="144"/>
      <c r="K351" s="32"/>
      <c r="L351" s="32"/>
      <c r="M351" s="32"/>
      <c r="O351" s="53" t="str">
        <f>IF(K351&gt;0,COUNTIF($K$9:K351,"&gt;0")," ")</f>
        <v> </v>
      </c>
    </row>
    <row r="352" spans="1:15" s="53" customFormat="1" ht="13.5" customHeight="1">
      <c r="A352" s="54" t="s">
        <v>2820</v>
      </c>
      <c r="B352" s="54" t="str">
        <f t="shared" si="7"/>
        <v> </v>
      </c>
      <c r="C352" s="55" t="s">
        <v>377</v>
      </c>
      <c r="D352" s="55" t="s">
        <v>377</v>
      </c>
      <c r="E352" s="55" t="s">
        <v>2723</v>
      </c>
      <c r="F352" s="55" t="s">
        <v>2411</v>
      </c>
      <c r="G352" s="78"/>
      <c r="H352" s="78"/>
      <c r="I352" s="169"/>
      <c r="J352" s="144"/>
      <c r="K352" s="32"/>
      <c r="L352" s="32"/>
      <c r="M352" s="32"/>
      <c r="O352" s="53" t="str">
        <f>IF(K352&gt;0,COUNTIF($K$9:K352,"&gt;0")," ")</f>
        <v> </v>
      </c>
    </row>
    <row r="353" spans="1:15" s="53" customFormat="1" ht="13.5" customHeight="1">
      <c r="A353" s="54">
        <v>140</v>
      </c>
      <c r="B353" s="54">
        <f t="shared" si="7"/>
        <v>140</v>
      </c>
      <c r="C353" s="55" t="s">
        <v>378</v>
      </c>
      <c r="D353" s="55" t="s">
        <v>378</v>
      </c>
      <c r="E353" s="55" t="s">
        <v>379</v>
      </c>
      <c r="F353" s="55" t="s">
        <v>2412</v>
      </c>
      <c r="G353" s="78" t="s">
        <v>2903</v>
      </c>
      <c r="H353" s="78" t="s">
        <v>2903</v>
      </c>
      <c r="I353" s="164">
        <v>242.98</v>
      </c>
      <c r="J353" s="72">
        <f>I353</f>
        <v>242.98</v>
      </c>
      <c r="K353" s="115"/>
      <c r="L353" s="56">
        <f>ROUND(I353*K353,2)</f>
        <v>0</v>
      </c>
      <c r="M353" s="56" t="e">
        <f>ROUND(J353*#REF!,2)</f>
        <v>#REF!</v>
      </c>
      <c r="O353" s="53" t="str">
        <f>IF(K353&gt;0,COUNTIF($K$9:K353,"&gt;0")," ")</f>
        <v> </v>
      </c>
    </row>
    <row r="354" spans="1:15" s="53" customFormat="1" ht="13.5" customHeight="1">
      <c r="A354" s="54" t="s">
        <v>2820</v>
      </c>
      <c r="B354" s="54" t="str">
        <f t="shared" si="7"/>
        <v> </v>
      </c>
      <c r="C354" s="55" t="s">
        <v>380</v>
      </c>
      <c r="D354" s="55" t="s">
        <v>380</v>
      </c>
      <c r="E354" s="55" t="s">
        <v>2724</v>
      </c>
      <c r="F354" s="55" t="s">
        <v>2413</v>
      </c>
      <c r="G354" s="78"/>
      <c r="H354" s="78"/>
      <c r="I354" s="164"/>
      <c r="J354" s="72"/>
      <c r="K354" s="56"/>
      <c r="L354" s="56"/>
      <c r="M354" s="56"/>
      <c r="O354" s="53" t="str">
        <f>IF(K354&gt;0,COUNTIF($K$9:K354,"&gt;0")," ")</f>
        <v> </v>
      </c>
    </row>
    <row r="355" spans="1:15" s="53" customFormat="1" ht="24">
      <c r="A355" s="54" t="s">
        <v>2820</v>
      </c>
      <c r="B355" s="54" t="str">
        <f t="shared" si="7"/>
        <v> </v>
      </c>
      <c r="C355" s="55" t="s">
        <v>381</v>
      </c>
      <c r="D355" s="55" t="s">
        <v>381</v>
      </c>
      <c r="E355" s="55" t="s">
        <v>2725</v>
      </c>
      <c r="F355" s="55" t="s">
        <v>2414</v>
      </c>
      <c r="G355" s="78"/>
      <c r="H355" s="78"/>
      <c r="I355" s="164"/>
      <c r="J355" s="72"/>
      <c r="K355" s="56"/>
      <c r="L355" s="56"/>
      <c r="M355" s="56"/>
      <c r="O355" s="53" t="str">
        <f>IF(K355&gt;0,COUNTIF($K$9:K355,"&gt;0")," ")</f>
        <v> </v>
      </c>
    </row>
    <row r="356" spans="1:15" s="53" customFormat="1" ht="13.5" customHeight="1">
      <c r="A356" s="54" t="s">
        <v>2820</v>
      </c>
      <c r="B356" s="54" t="str">
        <f t="shared" si="7"/>
        <v> </v>
      </c>
      <c r="C356" s="55" t="s">
        <v>382</v>
      </c>
      <c r="D356" s="55" t="s">
        <v>382</v>
      </c>
      <c r="E356" s="55" t="s">
        <v>383</v>
      </c>
      <c r="F356" s="55" t="s">
        <v>2415</v>
      </c>
      <c r="G356" s="78"/>
      <c r="H356" s="78"/>
      <c r="I356" s="164"/>
      <c r="J356" s="72"/>
      <c r="K356" s="56"/>
      <c r="L356" s="56"/>
      <c r="M356" s="56"/>
      <c r="O356" s="53" t="str">
        <f>IF(K356&gt;0,COUNTIF($K$9:K356,"&gt;0")," ")</f>
        <v> </v>
      </c>
    </row>
    <row r="357" spans="1:15" s="53" customFormat="1" ht="13.5" customHeight="1">
      <c r="A357" s="54">
        <v>141</v>
      </c>
      <c r="B357" s="54">
        <f t="shared" si="7"/>
        <v>141</v>
      </c>
      <c r="C357" s="55" t="s">
        <v>384</v>
      </c>
      <c r="D357" s="55" t="s">
        <v>384</v>
      </c>
      <c r="E357" s="55" t="s">
        <v>385</v>
      </c>
      <c r="F357" s="55" t="s">
        <v>2416</v>
      </c>
      <c r="G357" s="78" t="s">
        <v>2903</v>
      </c>
      <c r="H357" s="78" t="s">
        <v>2903</v>
      </c>
      <c r="I357" s="164">
        <v>667.46</v>
      </c>
      <c r="J357" s="72">
        <f>I357</f>
        <v>667.46</v>
      </c>
      <c r="K357" s="115"/>
      <c r="L357" s="56">
        <f>ROUND(I357*K357,2)</f>
        <v>0</v>
      </c>
      <c r="M357" s="56" t="e">
        <f>ROUND(J357*#REF!,2)</f>
        <v>#REF!</v>
      </c>
      <c r="O357" s="53" t="str">
        <f>IF(K357&gt;0,COUNTIF($K$9:K357,"&gt;0")," ")</f>
        <v> </v>
      </c>
    </row>
    <row r="358" spans="1:15" s="53" customFormat="1" ht="13.5" customHeight="1">
      <c r="A358" s="54" t="s">
        <v>2820</v>
      </c>
      <c r="B358" s="54" t="str">
        <f t="shared" si="7"/>
        <v> </v>
      </c>
      <c r="C358" s="55" t="s">
        <v>386</v>
      </c>
      <c r="D358" s="55" t="s">
        <v>386</v>
      </c>
      <c r="E358" s="55" t="s">
        <v>387</v>
      </c>
      <c r="F358" s="55" t="s">
        <v>2417</v>
      </c>
      <c r="G358" s="78"/>
      <c r="H358" s="78"/>
      <c r="I358" s="164"/>
      <c r="J358" s="72"/>
      <c r="K358" s="56"/>
      <c r="L358" s="56"/>
      <c r="M358" s="56"/>
      <c r="O358" s="53" t="str">
        <f>IF(K358&gt;0,COUNTIF($K$9:K358,"&gt;0")," ")</f>
        <v> </v>
      </c>
    </row>
    <row r="359" spans="1:15" s="53" customFormat="1" ht="13.5" customHeight="1">
      <c r="A359" s="54">
        <v>142</v>
      </c>
      <c r="B359" s="54">
        <f t="shared" si="7"/>
        <v>142</v>
      </c>
      <c r="C359" s="55" t="s">
        <v>388</v>
      </c>
      <c r="D359" s="55" t="s">
        <v>388</v>
      </c>
      <c r="E359" s="55" t="s">
        <v>385</v>
      </c>
      <c r="F359" s="55" t="s">
        <v>2416</v>
      </c>
      <c r="G359" s="78" t="s">
        <v>2903</v>
      </c>
      <c r="H359" s="78" t="s">
        <v>2903</v>
      </c>
      <c r="I359" s="164">
        <v>2427.34</v>
      </c>
      <c r="J359" s="72">
        <f>I359</f>
        <v>2427.34</v>
      </c>
      <c r="K359" s="115"/>
      <c r="L359" s="56">
        <f>ROUND(I359*K359,2)</f>
        <v>0</v>
      </c>
      <c r="M359" s="56" t="e">
        <f>ROUND(J359*#REF!,2)</f>
        <v>#REF!</v>
      </c>
      <c r="O359" s="53" t="str">
        <f>IF(K359&gt;0,COUNTIF($K$9:K359,"&gt;0")," ")</f>
        <v> </v>
      </c>
    </row>
    <row r="360" spans="1:15" s="53" customFormat="1" ht="13.5" customHeight="1">
      <c r="A360" s="54" t="s">
        <v>2820</v>
      </c>
      <c r="B360" s="54" t="str">
        <f t="shared" si="7"/>
        <v> </v>
      </c>
      <c r="C360" s="55" t="s">
        <v>389</v>
      </c>
      <c r="D360" s="55" t="s">
        <v>389</v>
      </c>
      <c r="E360" s="55" t="s">
        <v>2726</v>
      </c>
      <c r="F360" s="55" t="s">
        <v>2418</v>
      </c>
      <c r="G360" s="78"/>
      <c r="H360" s="78"/>
      <c r="I360" s="164"/>
      <c r="J360" s="72"/>
      <c r="K360" s="56"/>
      <c r="L360" s="56"/>
      <c r="M360" s="56"/>
      <c r="O360" s="53" t="str">
        <f>IF(K360&gt;0,COUNTIF($K$9:K360,"&gt;0")," ")</f>
        <v> </v>
      </c>
    </row>
    <row r="361" spans="1:15" s="53" customFormat="1" ht="13.5" customHeight="1">
      <c r="A361" s="54" t="s">
        <v>2820</v>
      </c>
      <c r="B361" s="54" t="str">
        <f t="shared" si="7"/>
        <v> </v>
      </c>
      <c r="C361" s="55" t="s">
        <v>390</v>
      </c>
      <c r="D361" s="55" t="s">
        <v>390</v>
      </c>
      <c r="E361" s="55" t="s">
        <v>391</v>
      </c>
      <c r="F361" s="55" t="s">
        <v>2419</v>
      </c>
      <c r="G361" s="78"/>
      <c r="H361" s="78"/>
      <c r="I361" s="164"/>
      <c r="J361" s="72"/>
      <c r="K361" s="56"/>
      <c r="L361" s="56"/>
      <c r="M361" s="56"/>
      <c r="O361" s="53" t="str">
        <f>IF(K361&gt;0,COUNTIF($K$9:K361,"&gt;0")," ")</f>
        <v> </v>
      </c>
    </row>
    <row r="362" spans="1:15" s="53" customFormat="1" ht="13.5" customHeight="1">
      <c r="A362" s="54">
        <v>143</v>
      </c>
      <c r="B362" s="54">
        <f t="shared" si="7"/>
        <v>143</v>
      </c>
      <c r="C362" s="55" t="s">
        <v>392</v>
      </c>
      <c r="D362" s="55" t="s">
        <v>392</v>
      </c>
      <c r="E362" s="55" t="s">
        <v>393</v>
      </c>
      <c r="F362" s="55" t="s">
        <v>2420</v>
      </c>
      <c r="G362" s="78" t="s">
        <v>2903</v>
      </c>
      <c r="H362" s="78" t="s">
        <v>2903</v>
      </c>
      <c r="I362" s="164">
        <v>49.6</v>
      </c>
      <c r="J362" s="72">
        <f>I362</f>
        <v>49.6</v>
      </c>
      <c r="K362" s="115"/>
      <c r="L362" s="56">
        <f>ROUND(I362*K362,2)</f>
        <v>0</v>
      </c>
      <c r="M362" s="56" t="e">
        <f>ROUND(J362*#REF!,2)</f>
        <v>#REF!</v>
      </c>
      <c r="O362" s="53" t="str">
        <f>IF(K362&gt;0,COUNTIF($K$9:K362,"&gt;0")," ")</f>
        <v> </v>
      </c>
    </row>
    <row r="363" spans="1:15" s="53" customFormat="1" ht="13.5" customHeight="1">
      <c r="A363" s="54">
        <v>144</v>
      </c>
      <c r="B363" s="54">
        <f t="shared" si="7"/>
        <v>144</v>
      </c>
      <c r="C363" s="55" t="s">
        <v>394</v>
      </c>
      <c r="D363" s="55" t="s">
        <v>394</v>
      </c>
      <c r="E363" s="55" t="s">
        <v>395</v>
      </c>
      <c r="F363" s="55" t="s">
        <v>2421</v>
      </c>
      <c r="G363" s="78" t="s">
        <v>2903</v>
      </c>
      <c r="H363" s="78" t="s">
        <v>2903</v>
      </c>
      <c r="I363" s="164">
        <v>442.5</v>
      </c>
      <c r="J363" s="72">
        <f>I363</f>
        <v>442.5</v>
      </c>
      <c r="K363" s="115"/>
      <c r="L363" s="56">
        <f>ROUND(I363*K363,2)</f>
        <v>0</v>
      </c>
      <c r="M363" s="56" t="e">
        <f>ROUND(J363*#REF!,2)</f>
        <v>#REF!</v>
      </c>
      <c r="O363" s="53" t="str">
        <f>IF(K363&gt;0,COUNTIF($K$9:K363,"&gt;0")," ")</f>
        <v> </v>
      </c>
    </row>
    <row r="364" spans="1:15" s="53" customFormat="1" ht="13.5" customHeight="1">
      <c r="A364" s="54">
        <v>145</v>
      </c>
      <c r="B364" s="54">
        <f t="shared" si="7"/>
        <v>145</v>
      </c>
      <c r="C364" s="55" t="s">
        <v>396</v>
      </c>
      <c r="D364" s="55" t="s">
        <v>396</v>
      </c>
      <c r="E364" s="55" t="s">
        <v>397</v>
      </c>
      <c r="F364" s="55" t="s">
        <v>2422</v>
      </c>
      <c r="G364" s="78" t="s">
        <v>2903</v>
      </c>
      <c r="H364" s="78" t="s">
        <v>2903</v>
      </c>
      <c r="I364" s="164">
        <v>24.8</v>
      </c>
      <c r="J364" s="72">
        <f>I364</f>
        <v>24.8</v>
      </c>
      <c r="K364" s="115"/>
      <c r="L364" s="56">
        <f>ROUND(I364*K364,2)</f>
        <v>0</v>
      </c>
      <c r="M364" s="56" t="e">
        <f>ROUND(J364*#REF!,2)</f>
        <v>#REF!</v>
      </c>
      <c r="O364" s="53" t="str">
        <f>IF(K364&gt;0,COUNTIF($K$9:K364,"&gt;0")," ")</f>
        <v> </v>
      </c>
    </row>
    <row r="365" spans="1:15" s="53" customFormat="1" ht="13.5" customHeight="1">
      <c r="A365" s="54" t="s">
        <v>2820</v>
      </c>
      <c r="B365" s="54" t="str">
        <f t="shared" si="7"/>
        <v> </v>
      </c>
      <c r="C365" s="55" t="s">
        <v>398</v>
      </c>
      <c r="D365" s="55" t="s">
        <v>398</v>
      </c>
      <c r="E365" s="55" t="s">
        <v>399</v>
      </c>
      <c r="F365" s="55" t="s">
        <v>2423</v>
      </c>
      <c r="G365" s="78"/>
      <c r="H365" s="78"/>
      <c r="I365" s="164"/>
      <c r="J365" s="72"/>
      <c r="K365" s="56"/>
      <c r="L365" s="56"/>
      <c r="M365" s="56"/>
      <c r="O365" s="53" t="str">
        <f>IF(K365&gt;0,COUNTIF($K$9:K365,"&gt;0")," ")</f>
        <v> </v>
      </c>
    </row>
    <row r="366" spans="1:15" s="53" customFormat="1" ht="13.5" customHeight="1">
      <c r="A366" s="54">
        <v>146</v>
      </c>
      <c r="B366" s="54">
        <f t="shared" si="7"/>
        <v>146</v>
      </c>
      <c r="C366" s="55" t="s">
        <v>400</v>
      </c>
      <c r="D366" s="55" t="s">
        <v>400</v>
      </c>
      <c r="E366" s="55" t="s">
        <v>393</v>
      </c>
      <c r="F366" s="55" t="s">
        <v>2420</v>
      </c>
      <c r="G366" s="78" t="s">
        <v>2903</v>
      </c>
      <c r="H366" s="78" t="s">
        <v>2903</v>
      </c>
      <c r="I366" s="164">
        <v>520.85</v>
      </c>
      <c r="J366" s="72">
        <f>I366</f>
        <v>520.85</v>
      </c>
      <c r="K366" s="115"/>
      <c r="L366" s="56">
        <f>ROUND(I366*K366,2)</f>
        <v>0</v>
      </c>
      <c r="M366" s="56" t="e">
        <f>ROUND(J366*#REF!,2)</f>
        <v>#REF!</v>
      </c>
      <c r="O366" s="53" t="str">
        <f>IF(K366&gt;0,COUNTIF($K$9:K366,"&gt;0")," ")</f>
        <v> </v>
      </c>
    </row>
    <row r="367" spans="1:15" s="53" customFormat="1" ht="13.5" customHeight="1">
      <c r="A367" s="54">
        <v>147</v>
      </c>
      <c r="B367" s="54">
        <f t="shared" si="7"/>
        <v>147</v>
      </c>
      <c r="C367" s="55" t="s">
        <v>401</v>
      </c>
      <c r="D367" s="55" t="s">
        <v>401</v>
      </c>
      <c r="E367" s="55" t="s">
        <v>402</v>
      </c>
      <c r="F367" s="55" t="s">
        <v>2424</v>
      </c>
      <c r="G367" s="78" t="s">
        <v>2903</v>
      </c>
      <c r="H367" s="78" t="s">
        <v>2903</v>
      </c>
      <c r="I367" s="164">
        <v>360.1</v>
      </c>
      <c r="J367" s="72">
        <f>I367</f>
        <v>360.1</v>
      </c>
      <c r="K367" s="115"/>
      <c r="L367" s="56">
        <f>ROUND(I367*K367,2)</f>
        <v>0</v>
      </c>
      <c r="M367" s="56" t="e">
        <f>ROUND(J367*#REF!,2)</f>
        <v>#REF!</v>
      </c>
      <c r="O367" s="53" t="str">
        <f>IF(K367&gt;0,COUNTIF($K$9:K367,"&gt;0")," ")</f>
        <v> </v>
      </c>
    </row>
    <row r="368" spans="1:15" s="53" customFormat="1" ht="13.5" customHeight="1">
      <c r="A368" s="54">
        <v>148</v>
      </c>
      <c r="B368" s="54">
        <f t="shared" si="7"/>
        <v>148</v>
      </c>
      <c r="C368" s="55" t="s">
        <v>403</v>
      </c>
      <c r="D368" s="55" t="s">
        <v>403</v>
      </c>
      <c r="E368" s="55" t="s">
        <v>397</v>
      </c>
      <c r="F368" s="55" t="s">
        <v>2422</v>
      </c>
      <c r="G368" s="78" t="s">
        <v>2903</v>
      </c>
      <c r="H368" s="78" t="s">
        <v>2903</v>
      </c>
      <c r="I368" s="164">
        <v>7861.59</v>
      </c>
      <c r="J368" s="72">
        <f>I368</f>
        <v>7861.59</v>
      </c>
      <c r="K368" s="115"/>
      <c r="L368" s="56">
        <f>ROUND(I368*K368,2)</f>
        <v>0</v>
      </c>
      <c r="M368" s="56" t="e">
        <f>ROUND(J368*#REF!,2)</f>
        <v>#REF!</v>
      </c>
      <c r="O368" s="53" t="str">
        <f>IF(K368&gt;0,COUNTIF($K$9:K368,"&gt;0")," ")</f>
        <v> </v>
      </c>
    </row>
    <row r="369" spans="1:15" s="53" customFormat="1" ht="13.5" customHeight="1">
      <c r="A369" s="54" t="s">
        <v>2820</v>
      </c>
      <c r="B369" s="54" t="str">
        <f t="shared" si="7"/>
        <v> </v>
      </c>
      <c r="C369" s="55" t="s">
        <v>404</v>
      </c>
      <c r="D369" s="55" t="s">
        <v>404</v>
      </c>
      <c r="E369" s="55" t="s">
        <v>2727</v>
      </c>
      <c r="F369" s="55" t="s">
        <v>2425</v>
      </c>
      <c r="G369" s="78"/>
      <c r="H369" s="78"/>
      <c r="I369" s="164"/>
      <c r="J369" s="72"/>
      <c r="K369" s="56"/>
      <c r="L369" s="56"/>
      <c r="M369" s="56"/>
      <c r="O369" s="53" t="str">
        <f>IF(K369&gt;0,COUNTIF($K$9:K369,"&gt;0")," ")</f>
        <v> </v>
      </c>
    </row>
    <row r="370" spans="1:15" s="53" customFormat="1" ht="13.5" customHeight="1">
      <c r="A370" s="54" t="s">
        <v>2820</v>
      </c>
      <c r="B370" s="54" t="str">
        <f t="shared" si="7"/>
        <v> </v>
      </c>
      <c r="C370" s="55" t="s">
        <v>405</v>
      </c>
      <c r="D370" s="55" t="s">
        <v>405</v>
      </c>
      <c r="E370" s="55" t="s">
        <v>406</v>
      </c>
      <c r="F370" s="55" t="s">
        <v>2426</v>
      </c>
      <c r="G370" s="78"/>
      <c r="H370" s="78"/>
      <c r="I370" s="164"/>
      <c r="J370" s="72"/>
      <c r="K370" s="56"/>
      <c r="L370" s="56"/>
      <c r="M370" s="56"/>
      <c r="O370" s="53" t="str">
        <f>IF(K370&gt;0,COUNTIF($K$9:K370,"&gt;0")," ")</f>
        <v> </v>
      </c>
    </row>
    <row r="371" spans="1:15" s="53" customFormat="1" ht="13.5" customHeight="1">
      <c r="A371" s="54">
        <v>149</v>
      </c>
      <c r="B371" s="54">
        <f t="shared" si="7"/>
        <v>149</v>
      </c>
      <c r="C371" s="55" t="s">
        <v>407</v>
      </c>
      <c r="D371" s="55" t="s">
        <v>407</v>
      </c>
      <c r="E371" s="55" t="s">
        <v>402</v>
      </c>
      <c r="F371" s="55" t="s">
        <v>2424</v>
      </c>
      <c r="G371" s="78" t="s">
        <v>2903</v>
      </c>
      <c r="H371" s="78" t="s">
        <v>2903</v>
      </c>
      <c r="I371" s="164">
        <v>73</v>
      </c>
      <c r="J371" s="72">
        <f>I371</f>
        <v>73</v>
      </c>
      <c r="K371" s="115"/>
      <c r="L371" s="56">
        <f>ROUND(I371*K371,2)</f>
        <v>0</v>
      </c>
      <c r="M371" s="56" t="e">
        <f>ROUND(J371*#REF!,2)</f>
        <v>#REF!</v>
      </c>
      <c r="O371" s="53" t="str">
        <f>IF(K371&gt;0,COUNTIF($K$9:K371,"&gt;0")," ")</f>
        <v> </v>
      </c>
    </row>
    <row r="372" spans="1:15" s="53" customFormat="1" ht="13.5" customHeight="1">
      <c r="A372" s="54" t="s">
        <v>2820</v>
      </c>
      <c r="B372" s="54" t="str">
        <f t="shared" si="7"/>
        <v> </v>
      </c>
      <c r="C372" s="55" t="s">
        <v>408</v>
      </c>
      <c r="D372" s="55" t="s">
        <v>408</v>
      </c>
      <c r="E372" s="55" t="s">
        <v>409</v>
      </c>
      <c r="F372" s="55" t="s">
        <v>2427</v>
      </c>
      <c r="G372" s="78"/>
      <c r="H372" s="78"/>
      <c r="I372" s="164"/>
      <c r="J372" s="72"/>
      <c r="K372" s="56"/>
      <c r="L372" s="56"/>
      <c r="M372" s="56"/>
      <c r="O372" s="53" t="str">
        <f>IF(K372&gt;0,COUNTIF($K$9:K372,"&gt;0")," ")</f>
        <v> </v>
      </c>
    </row>
    <row r="373" spans="1:15" s="53" customFormat="1" ht="13.5" customHeight="1">
      <c r="A373" s="54">
        <v>150</v>
      </c>
      <c r="B373" s="54">
        <f t="shared" si="7"/>
        <v>150</v>
      </c>
      <c r="C373" s="55" t="s">
        <v>410</v>
      </c>
      <c r="D373" s="55" t="s">
        <v>410</v>
      </c>
      <c r="E373" s="55" t="s">
        <v>393</v>
      </c>
      <c r="F373" s="55" t="s">
        <v>2420</v>
      </c>
      <c r="G373" s="78" t="s">
        <v>2903</v>
      </c>
      <c r="H373" s="78" t="s">
        <v>2903</v>
      </c>
      <c r="I373" s="164">
        <v>32.71</v>
      </c>
      <c r="J373" s="72">
        <f>I373</f>
        <v>32.71</v>
      </c>
      <c r="K373" s="115"/>
      <c r="L373" s="80">
        <f>ROUND(I373*K373,2)</f>
        <v>0</v>
      </c>
      <c r="M373" s="80" t="e">
        <f>ROUND(J373*#REF!,2)</f>
        <v>#REF!</v>
      </c>
      <c r="O373" s="53" t="str">
        <f>IF(K373&gt;0,COUNTIF($K$9:K373,"&gt;0")," ")</f>
        <v> </v>
      </c>
    </row>
    <row r="374" spans="1:15" s="53" customFormat="1" ht="13.5" customHeight="1">
      <c r="A374" s="54">
        <v>151</v>
      </c>
      <c r="B374" s="54">
        <f t="shared" si="7"/>
        <v>151</v>
      </c>
      <c r="C374" s="55" t="s">
        <v>411</v>
      </c>
      <c r="D374" s="55" t="s">
        <v>411</v>
      </c>
      <c r="E374" s="55" t="s">
        <v>402</v>
      </c>
      <c r="F374" s="55" t="s">
        <v>2424</v>
      </c>
      <c r="G374" s="78" t="s">
        <v>2903</v>
      </c>
      <c r="H374" s="78" t="s">
        <v>2903</v>
      </c>
      <c r="I374" s="164">
        <v>17.3</v>
      </c>
      <c r="J374" s="72">
        <f>I374</f>
        <v>17.3</v>
      </c>
      <c r="K374" s="115"/>
      <c r="L374" s="56">
        <f>ROUND(I374*K374,2)</f>
        <v>0</v>
      </c>
      <c r="M374" s="56" t="e">
        <f>ROUND(J374*#REF!,2)</f>
        <v>#REF!</v>
      </c>
      <c r="O374" s="53" t="str">
        <f>IF(K374&gt;0,COUNTIF($K$9:K374,"&gt;0")," ")</f>
        <v> </v>
      </c>
    </row>
    <row r="375" spans="1:15" s="53" customFormat="1" ht="13.5" customHeight="1">
      <c r="A375" s="54">
        <v>152</v>
      </c>
      <c r="B375" s="54">
        <f t="shared" si="7"/>
        <v>152</v>
      </c>
      <c r="C375" s="55" t="s">
        <v>412</v>
      </c>
      <c r="D375" s="55" t="s">
        <v>412</v>
      </c>
      <c r="E375" s="55" t="s">
        <v>397</v>
      </c>
      <c r="F375" s="55" t="s">
        <v>2422</v>
      </c>
      <c r="G375" s="78" t="s">
        <v>2903</v>
      </c>
      <c r="H375" s="78" t="s">
        <v>2903</v>
      </c>
      <c r="I375" s="164">
        <v>59.76</v>
      </c>
      <c r="J375" s="72">
        <f>I375</f>
        <v>59.76</v>
      </c>
      <c r="K375" s="115"/>
      <c r="L375" s="80">
        <f>ROUND(I375*K375,2)</f>
        <v>0</v>
      </c>
      <c r="M375" s="80" t="e">
        <f>ROUND(J375*#REF!,2)</f>
        <v>#REF!</v>
      </c>
      <c r="O375" s="53" t="str">
        <f>IF(K375&gt;0,COUNTIF($K$9:K375,"&gt;0")," ")</f>
        <v> </v>
      </c>
    </row>
    <row r="376" spans="1:15" s="53" customFormat="1" ht="13.5" customHeight="1">
      <c r="A376" s="54" t="s">
        <v>2820</v>
      </c>
      <c r="B376" s="54" t="str">
        <f t="shared" si="7"/>
        <v> </v>
      </c>
      <c r="C376" s="55" t="s">
        <v>413</v>
      </c>
      <c r="D376" s="55" t="s">
        <v>413</v>
      </c>
      <c r="E376" s="55" t="s">
        <v>2728</v>
      </c>
      <c r="F376" s="55" t="s">
        <v>2428</v>
      </c>
      <c r="G376" s="78"/>
      <c r="H376" s="78"/>
      <c r="I376" s="164"/>
      <c r="J376" s="72"/>
      <c r="K376" s="56"/>
      <c r="L376" s="56"/>
      <c r="M376" s="56"/>
      <c r="O376" s="53" t="str">
        <f>IF(K376&gt;0,COUNTIF($K$9:K376,"&gt;0")," ")</f>
        <v> </v>
      </c>
    </row>
    <row r="377" spans="1:15" s="53" customFormat="1" ht="13.5" customHeight="1">
      <c r="A377" s="54" t="s">
        <v>2820</v>
      </c>
      <c r="B377" s="54" t="str">
        <f t="shared" si="7"/>
        <v> </v>
      </c>
      <c r="C377" s="55" t="s">
        <v>414</v>
      </c>
      <c r="D377" s="55" t="s">
        <v>414</v>
      </c>
      <c r="E377" s="55" t="s">
        <v>415</v>
      </c>
      <c r="F377" s="55" t="s">
        <v>2429</v>
      </c>
      <c r="G377" s="78"/>
      <c r="H377" s="78"/>
      <c r="I377" s="164"/>
      <c r="J377" s="72"/>
      <c r="K377" s="56"/>
      <c r="L377" s="56"/>
      <c r="M377" s="56"/>
      <c r="O377" s="53" t="str">
        <f>IF(K377&gt;0,COUNTIF($K$9:K377,"&gt;0")," ")</f>
        <v> </v>
      </c>
    </row>
    <row r="378" spans="1:15" s="53" customFormat="1" ht="13.5" customHeight="1">
      <c r="A378" s="54">
        <v>153</v>
      </c>
      <c r="B378" s="54">
        <f t="shared" si="7"/>
        <v>153</v>
      </c>
      <c r="C378" s="55" t="s">
        <v>416</v>
      </c>
      <c r="D378" s="55" t="s">
        <v>416</v>
      </c>
      <c r="E378" s="55" t="s">
        <v>395</v>
      </c>
      <c r="F378" s="55" t="s">
        <v>2421</v>
      </c>
      <c r="G378" s="78" t="s">
        <v>2903</v>
      </c>
      <c r="H378" s="78" t="s">
        <v>2903</v>
      </c>
      <c r="I378" s="164">
        <v>1033.95</v>
      </c>
      <c r="J378" s="72">
        <f>I378</f>
        <v>1033.95</v>
      </c>
      <c r="K378" s="115"/>
      <c r="L378" s="56">
        <f>ROUND(I378*K378,2)</f>
        <v>0</v>
      </c>
      <c r="M378" s="56" t="e">
        <f>ROUND(J378*#REF!,2)</f>
        <v>#REF!</v>
      </c>
      <c r="O378" s="53" t="str">
        <f>IF(K378&gt;0,COUNTIF($K$9:K378,"&gt;0")," ")</f>
        <v> </v>
      </c>
    </row>
    <row r="379" spans="1:15" s="53" customFormat="1" ht="13.5" customHeight="1">
      <c r="A379" s="54" t="s">
        <v>2820</v>
      </c>
      <c r="B379" s="54" t="str">
        <f t="shared" si="7"/>
        <v> </v>
      </c>
      <c r="C379" s="55" t="s">
        <v>417</v>
      </c>
      <c r="D379" s="55" t="s">
        <v>417</v>
      </c>
      <c r="E379" s="55" t="s">
        <v>2729</v>
      </c>
      <c r="F379" s="55" t="s">
        <v>2430</v>
      </c>
      <c r="G379" s="78"/>
      <c r="H379" s="78"/>
      <c r="I379" s="164"/>
      <c r="J379" s="72"/>
      <c r="K379" s="56"/>
      <c r="L379" s="56"/>
      <c r="M379" s="56"/>
      <c r="O379" s="53" t="str">
        <f>IF(K379&gt;0,COUNTIF($K$9:K379,"&gt;0")," ")</f>
        <v> </v>
      </c>
    </row>
    <row r="380" spans="1:15" s="53" customFormat="1" ht="24">
      <c r="A380" s="54" t="s">
        <v>2820</v>
      </c>
      <c r="B380" s="54" t="str">
        <f t="shared" si="7"/>
        <v> </v>
      </c>
      <c r="C380" s="55" t="s">
        <v>418</v>
      </c>
      <c r="D380" s="55" t="s">
        <v>418</v>
      </c>
      <c r="E380" s="55" t="s">
        <v>419</v>
      </c>
      <c r="F380" s="55" t="s">
        <v>2431</v>
      </c>
      <c r="G380" s="78"/>
      <c r="H380" s="78"/>
      <c r="I380" s="164"/>
      <c r="J380" s="72"/>
      <c r="K380" s="56"/>
      <c r="L380" s="56"/>
      <c r="M380" s="56"/>
      <c r="O380" s="53" t="str">
        <f>IF(K380&gt;0,COUNTIF($K$9:K380,"&gt;0")," ")</f>
        <v> </v>
      </c>
    </row>
    <row r="381" spans="1:15" s="53" customFormat="1" ht="13.5" customHeight="1">
      <c r="A381" s="54">
        <v>154</v>
      </c>
      <c r="B381" s="54">
        <f t="shared" si="7"/>
        <v>154</v>
      </c>
      <c r="C381" s="55" t="s">
        <v>420</v>
      </c>
      <c r="D381" s="55" t="s">
        <v>420</v>
      </c>
      <c r="E381" s="55" t="s">
        <v>393</v>
      </c>
      <c r="F381" s="55" t="s">
        <v>2420</v>
      </c>
      <c r="G381" s="78" t="s">
        <v>2903</v>
      </c>
      <c r="H381" s="78" t="s">
        <v>2903</v>
      </c>
      <c r="I381" s="164">
        <v>397.93</v>
      </c>
      <c r="J381" s="72">
        <f>I381</f>
        <v>397.93</v>
      </c>
      <c r="K381" s="115"/>
      <c r="L381" s="56">
        <f>ROUND(I381*K381,2)</f>
        <v>0</v>
      </c>
      <c r="M381" s="56" t="e">
        <f>ROUND(J381*#REF!,2)</f>
        <v>#REF!</v>
      </c>
      <c r="O381" s="53" t="str">
        <f>IF(K381&gt;0,COUNTIF($K$9:K381,"&gt;0")," ")</f>
        <v> </v>
      </c>
    </row>
    <row r="382" spans="1:15" s="53" customFormat="1" ht="13.5" customHeight="1">
      <c r="A382" s="54">
        <v>155</v>
      </c>
      <c r="B382" s="54">
        <f t="shared" si="7"/>
        <v>155</v>
      </c>
      <c r="C382" s="55" t="s">
        <v>421</v>
      </c>
      <c r="D382" s="55" t="s">
        <v>421</v>
      </c>
      <c r="E382" s="55" t="s">
        <v>402</v>
      </c>
      <c r="F382" s="55" t="s">
        <v>2424</v>
      </c>
      <c r="G382" s="78" t="s">
        <v>2903</v>
      </c>
      <c r="H382" s="78" t="s">
        <v>2903</v>
      </c>
      <c r="I382" s="164">
        <v>207</v>
      </c>
      <c r="J382" s="72">
        <f>I382</f>
        <v>207</v>
      </c>
      <c r="K382" s="115"/>
      <c r="L382" s="56">
        <f>ROUND(I382*K382,2)</f>
        <v>0</v>
      </c>
      <c r="M382" s="56" t="e">
        <f>ROUND(J382*#REF!,2)</f>
        <v>#REF!</v>
      </c>
      <c r="O382" s="53" t="str">
        <f>IF(K382&gt;0,COUNTIF($K$9:K382,"&gt;0")," ")</f>
        <v> </v>
      </c>
    </row>
    <row r="383" spans="1:15" s="53" customFormat="1" ht="24">
      <c r="A383" s="54">
        <v>156</v>
      </c>
      <c r="B383" s="54">
        <f t="shared" si="7"/>
        <v>156</v>
      </c>
      <c r="C383" s="55" t="s">
        <v>422</v>
      </c>
      <c r="D383" s="55" t="s">
        <v>422</v>
      </c>
      <c r="E383" s="55" t="s">
        <v>423</v>
      </c>
      <c r="F383" s="55" t="s">
        <v>2432</v>
      </c>
      <c r="G383" s="78" t="s">
        <v>2903</v>
      </c>
      <c r="H383" s="78" t="s">
        <v>2903</v>
      </c>
      <c r="I383" s="164">
        <v>211.95</v>
      </c>
      <c r="J383" s="72">
        <f>I383</f>
        <v>211.95</v>
      </c>
      <c r="K383" s="115"/>
      <c r="L383" s="56">
        <f>ROUND(I383*K383,2)</f>
        <v>0</v>
      </c>
      <c r="M383" s="56" t="e">
        <f>ROUND(J383*#REF!,2)</f>
        <v>#REF!</v>
      </c>
      <c r="O383" s="53" t="str">
        <f>IF(K383&gt;0,COUNTIF($K$9:K383,"&gt;0")," ")</f>
        <v> </v>
      </c>
    </row>
    <row r="384" spans="1:15" s="53" customFormat="1" ht="13.5" customHeight="1">
      <c r="A384" s="54" t="s">
        <v>2820</v>
      </c>
      <c r="B384" s="54" t="str">
        <f t="shared" si="7"/>
        <v> </v>
      </c>
      <c r="C384" s="55" t="s">
        <v>424</v>
      </c>
      <c r="D384" s="55" t="s">
        <v>424</v>
      </c>
      <c r="E384" s="55" t="s">
        <v>2730</v>
      </c>
      <c r="F384" s="55" t="s">
        <v>2433</v>
      </c>
      <c r="G384" s="78"/>
      <c r="H384" s="78"/>
      <c r="I384" s="164"/>
      <c r="J384" s="72"/>
      <c r="K384" s="56"/>
      <c r="L384" s="56"/>
      <c r="M384" s="56"/>
      <c r="O384" s="53" t="str">
        <f>IF(K384&gt;0,COUNTIF($K$9:K384,"&gt;0")," ")</f>
        <v> </v>
      </c>
    </row>
    <row r="385" spans="1:15" s="53" customFormat="1" ht="13.5" customHeight="1">
      <c r="A385" s="54" t="s">
        <v>2820</v>
      </c>
      <c r="B385" s="54" t="str">
        <f t="shared" si="7"/>
        <v> </v>
      </c>
      <c r="C385" s="55" t="s">
        <v>425</v>
      </c>
      <c r="D385" s="55" t="s">
        <v>425</v>
      </c>
      <c r="E385" s="55" t="s">
        <v>426</v>
      </c>
      <c r="F385" s="55" t="s">
        <v>2434</v>
      </c>
      <c r="G385" s="78"/>
      <c r="H385" s="78"/>
      <c r="I385" s="164"/>
      <c r="J385" s="72"/>
      <c r="K385" s="56"/>
      <c r="L385" s="56"/>
      <c r="M385" s="56"/>
      <c r="O385" s="53" t="str">
        <f>IF(K385&gt;0,COUNTIF($K$9:K385,"&gt;0")," ")</f>
        <v> </v>
      </c>
    </row>
    <row r="386" spans="1:15" s="53" customFormat="1" ht="13.5" customHeight="1">
      <c r="A386" s="54">
        <v>157</v>
      </c>
      <c r="B386" s="54">
        <f t="shared" si="7"/>
        <v>157</v>
      </c>
      <c r="C386" s="55" t="s">
        <v>427</v>
      </c>
      <c r="D386" s="55" t="s">
        <v>427</v>
      </c>
      <c r="E386" s="55" t="s">
        <v>428</v>
      </c>
      <c r="F386" s="55" t="s">
        <v>2435</v>
      </c>
      <c r="G386" s="78" t="s">
        <v>2899</v>
      </c>
      <c r="H386" s="78" t="s">
        <v>2899</v>
      </c>
      <c r="I386" s="164">
        <v>379.4</v>
      </c>
      <c r="J386" s="72">
        <f>I386</f>
        <v>379.4</v>
      </c>
      <c r="K386" s="115"/>
      <c r="L386" s="56">
        <f>ROUND(I386*K386,2)</f>
        <v>0</v>
      </c>
      <c r="M386" s="56" t="e">
        <f>ROUND(J386*#REF!,2)</f>
        <v>#REF!</v>
      </c>
      <c r="O386" s="53" t="str">
        <f>IF(K386&gt;0,COUNTIF($K$9:K386,"&gt;0")," ")</f>
        <v> </v>
      </c>
    </row>
    <row r="387" spans="1:15" s="53" customFormat="1" ht="13.5" customHeight="1">
      <c r="A387" s="54" t="s">
        <v>2820</v>
      </c>
      <c r="B387" s="54" t="str">
        <f t="shared" si="7"/>
        <v> </v>
      </c>
      <c r="C387" s="55" t="s">
        <v>429</v>
      </c>
      <c r="D387" s="55" t="s">
        <v>429</v>
      </c>
      <c r="E387" s="55" t="s">
        <v>2731</v>
      </c>
      <c r="F387" s="55" t="s">
        <v>2436</v>
      </c>
      <c r="G387" s="78"/>
      <c r="H387" s="78"/>
      <c r="I387" s="164"/>
      <c r="J387" s="72"/>
      <c r="K387" s="56"/>
      <c r="L387" s="56"/>
      <c r="M387" s="56"/>
      <c r="O387" s="53" t="str">
        <f>IF(K387&gt;0,COUNTIF($K$9:K387,"&gt;0")," ")</f>
        <v> </v>
      </c>
    </row>
    <row r="388" spans="1:15" s="53" customFormat="1" ht="13.5" customHeight="1">
      <c r="A388" s="54" t="s">
        <v>2820</v>
      </c>
      <c r="B388" s="54" t="str">
        <f t="shared" si="7"/>
        <v> </v>
      </c>
      <c r="C388" s="55" t="s">
        <v>430</v>
      </c>
      <c r="D388" s="55" t="s">
        <v>430</v>
      </c>
      <c r="E388" s="55" t="s">
        <v>431</v>
      </c>
      <c r="F388" s="55" t="s">
        <v>2437</v>
      </c>
      <c r="G388" s="78"/>
      <c r="H388" s="78"/>
      <c r="I388" s="164"/>
      <c r="J388" s="72"/>
      <c r="K388" s="56"/>
      <c r="L388" s="56"/>
      <c r="M388" s="56"/>
      <c r="O388" s="53" t="str">
        <f>IF(K388&gt;0,COUNTIF($K$9:K388,"&gt;0")," ")</f>
        <v> </v>
      </c>
    </row>
    <row r="389" spans="1:15" s="53" customFormat="1" ht="13.5" customHeight="1">
      <c r="A389" s="54">
        <v>158</v>
      </c>
      <c r="B389" s="54">
        <f t="shared" si="7"/>
        <v>158</v>
      </c>
      <c r="C389" s="55" t="s">
        <v>432</v>
      </c>
      <c r="D389" s="55" t="s">
        <v>432</v>
      </c>
      <c r="E389" s="55" t="s">
        <v>433</v>
      </c>
      <c r="F389" s="55" t="s">
        <v>433</v>
      </c>
      <c r="G389" s="78" t="s">
        <v>2899</v>
      </c>
      <c r="H389" s="78" t="s">
        <v>2899</v>
      </c>
      <c r="I389" s="164">
        <v>278.4</v>
      </c>
      <c r="J389" s="72">
        <f>I389</f>
        <v>278.4</v>
      </c>
      <c r="K389" s="115"/>
      <c r="L389" s="56">
        <f>ROUND(I389*K389,2)</f>
        <v>0</v>
      </c>
      <c r="M389" s="56" t="e">
        <f>ROUND(J389*#REF!,2)</f>
        <v>#REF!</v>
      </c>
      <c r="O389" s="53" t="str">
        <f>IF(K389&gt;0,COUNTIF($K$9:K389,"&gt;0")," ")</f>
        <v> </v>
      </c>
    </row>
    <row r="390" spans="1:15" s="53" customFormat="1" ht="24">
      <c r="A390" s="54" t="s">
        <v>2820</v>
      </c>
      <c r="B390" s="54" t="str">
        <f t="shared" si="7"/>
        <v> </v>
      </c>
      <c r="C390" s="55" t="s">
        <v>434</v>
      </c>
      <c r="D390" s="55" t="s">
        <v>434</v>
      </c>
      <c r="E390" s="55" t="s">
        <v>2732</v>
      </c>
      <c r="F390" s="55" t="s">
        <v>2438</v>
      </c>
      <c r="G390" s="78"/>
      <c r="H390" s="78"/>
      <c r="I390" s="164"/>
      <c r="J390" s="72"/>
      <c r="K390" s="56"/>
      <c r="L390" s="56"/>
      <c r="M390" s="56"/>
      <c r="O390" s="53" t="str">
        <f>IF(K390&gt;0,COUNTIF($K$9:K390,"&gt;0")," ")</f>
        <v> </v>
      </c>
    </row>
    <row r="391" spans="1:15" s="53" customFormat="1" ht="24">
      <c r="A391" s="54" t="s">
        <v>2820</v>
      </c>
      <c r="B391" s="54" t="str">
        <f t="shared" si="7"/>
        <v> </v>
      </c>
      <c r="C391" s="55" t="s">
        <v>435</v>
      </c>
      <c r="D391" s="55" t="s">
        <v>435</v>
      </c>
      <c r="E391" s="55" t="s">
        <v>2733</v>
      </c>
      <c r="F391" s="55" t="s">
        <v>2439</v>
      </c>
      <c r="G391" s="78"/>
      <c r="H391" s="78"/>
      <c r="I391" s="164"/>
      <c r="J391" s="72"/>
      <c r="K391" s="56"/>
      <c r="L391" s="56"/>
      <c r="M391" s="56"/>
      <c r="O391" s="53" t="str">
        <f>IF(K391&gt;0,COUNTIF($K$9:K391,"&gt;0")," ")</f>
        <v> </v>
      </c>
    </row>
    <row r="392" spans="1:15" s="53" customFormat="1" ht="21" customHeight="1">
      <c r="A392" s="54" t="s">
        <v>2820</v>
      </c>
      <c r="B392" s="54" t="str">
        <f t="shared" si="7"/>
        <v> </v>
      </c>
      <c r="C392" s="55" t="s">
        <v>2453</v>
      </c>
      <c r="D392" s="55" t="s">
        <v>2453</v>
      </c>
      <c r="E392" s="55" t="s">
        <v>2734</v>
      </c>
      <c r="F392" s="55" t="s">
        <v>2440</v>
      </c>
      <c r="G392" s="78"/>
      <c r="H392" s="78"/>
      <c r="I392" s="164"/>
      <c r="J392" s="72"/>
      <c r="K392" s="56"/>
      <c r="L392" s="56"/>
      <c r="M392" s="56"/>
      <c r="O392" s="53" t="str">
        <f>IF(K392&gt;0,COUNTIF($K$9:K392,"&gt;0")," ")</f>
        <v> </v>
      </c>
    </row>
    <row r="393" spans="1:15" s="53" customFormat="1" ht="13.5" customHeight="1">
      <c r="A393" s="54">
        <v>159</v>
      </c>
      <c r="B393" s="54">
        <f t="shared" si="7"/>
        <v>159</v>
      </c>
      <c r="C393" s="55" t="s">
        <v>436</v>
      </c>
      <c r="D393" s="55" t="s">
        <v>436</v>
      </c>
      <c r="E393" s="55" t="s">
        <v>437</v>
      </c>
      <c r="F393" s="55" t="s">
        <v>2441</v>
      </c>
      <c r="G393" s="78" t="s">
        <v>2904</v>
      </c>
      <c r="H393" s="78" t="s">
        <v>2904</v>
      </c>
      <c r="I393" s="164">
        <v>1449.072</v>
      </c>
      <c r="J393" s="72">
        <f>I393</f>
        <v>1449.072</v>
      </c>
      <c r="K393" s="115"/>
      <c r="L393" s="56">
        <f>ROUND(I393*K393,2)</f>
        <v>0</v>
      </c>
      <c r="M393" s="56" t="e">
        <f>ROUND(J393*#REF!,2)</f>
        <v>#REF!</v>
      </c>
      <c r="O393" s="53" t="str">
        <f>IF(K393&gt;0,COUNTIF($K$9:K393,"&gt;0")," ")</f>
        <v> </v>
      </c>
    </row>
    <row r="394" spans="1:15" s="53" customFormat="1" ht="13.5" customHeight="1">
      <c r="A394" s="54">
        <v>160</v>
      </c>
      <c r="B394" s="54">
        <f t="shared" si="7"/>
        <v>160</v>
      </c>
      <c r="C394" s="55" t="s">
        <v>438</v>
      </c>
      <c r="D394" s="55" t="s">
        <v>438</v>
      </c>
      <c r="E394" s="55" t="s">
        <v>439</v>
      </c>
      <c r="F394" s="55" t="s">
        <v>2442</v>
      </c>
      <c r="G394" s="78" t="s">
        <v>2904</v>
      </c>
      <c r="H394" s="78" t="s">
        <v>2904</v>
      </c>
      <c r="I394" s="164">
        <v>735.22</v>
      </c>
      <c r="J394" s="72">
        <f>I394</f>
        <v>735.22</v>
      </c>
      <c r="K394" s="115"/>
      <c r="L394" s="56">
        <f>ROUND(I394*K394,2)</f>
        <v>0</v>
      </c>
      <c r="M394" s="56" t="e">
        <f>ROUND(J394*#REF!,2)</f>
        <v>#REF!</v>
      </c>
      <c r="O394" s="53" t="str">
        <f>IF(K394&gt;0,COUNTIF($K$9:K394,"&gt;0")," ")</f>
        <v> </v>
      </c>
    </row>
    <row r="395" spans="1:15" s="53" customFormat="1" ht="24">
      <c r="A395" s="54" t="s">
        <v>2820</v>
      </c>
      <c r="B395" s="54" t="str">
        <f t="shared" si="7"/>
        <v> </v>
      </c>
      <c r="C395" s="55" t="s">
        <v>440</v>
      </c>
      <c r="D395" s="55" t="s">
        <v>440</v>
      </c>
      <c r="E395" s="55" t="s">
        <v>2735</v>
      </c>
      <c r="F395" s="55" t="s">
        <v>2443</v>
      </c>
      <c r="G395" s="78"/>
      <c r="H395" s="78"/>
      <c r="I395" s="164"/>
      <c r="J395" s="72"/>
      <c r="K395" s="56"/>
      <c r="L395" s="56"/>
      <c r="M395" s="56"/>
      <c r="O395" s="53" t="str">
        <f>IF(K395&gt;0,COUNTIF($K$9:K395,"&gt;0")," ")</f>
        <v> </v>
      </c>
    </row>
    <row r="396" spans="1:15" s="53" customFormat="1" ht="25.5" customHeight="1">
      <c r="A396" s="54" t="s">
        <v>2820</v>
      </c>
      <c r="B396" s="54" t="str">
        <f t="shared" si="7"/>
        <v> </v>
      </c>
      <c r="C396" s="55" t="s">
        <v>2454</v>
      </c>
      <c r="D396" s="55" t="s">
        <v>2454</v>
      </c>
      <c r="E396" s="55" t="s">
        <v>2736</v>
      </c>
      <c r="F396" s="55" t="s">
        <v>2444</v>
      </c>
      <c r="G396" s="78"/>
      <c r="H396" s="78"/>
      <c r="I396" s="164"/>
      <c r="J396" s="72"/>
      <c r="K396" s="56"/>
      <c r="L396" s="56"/>
      <c r="M396" s="56"/>
      <c r="O396" s="53" t="str">
        <f>IF(K396&gt;0,COUNTIF($K$9:K396,"&gt;0")," ")</f>
        <v> </v>
      </c>
    </row>
    <row r="397" spans="1:15" s="53" customFormat="1" ht="13.5" customHeight="1">
      <c r="A397" s="54">
        <v>161</v>
      </c>
      <c r="B397" s="54">
        <f aca="true" t="shared" si="8" ref="B397:B460">A397</f>
        <v>161</v>
      </c>
      <c r="C397" s="55" t="s">
        <v>2455</v>
      </c>
      <c r="D397" s="55" t="s">
        <v>2455</v>
      </c>
      <c r="E397" s="55" t="s">
        <v>2737</v>
      </c>
      <c r="F397" s="55" t="s">
        <v>2445</v>
      </c>
      <c r="G397" s="78" t="s">
        <v>2904</v>
      </c>
      <c r="H397" s="78" t="s">
        <v>2904</v>
      </c>
      <c r="I397" s="164">
        <v>3868.403</v>
      </c>
      <c r="J397" s="72">
        <f>I397</f>
        <v>3868.403</v>
      </c>
      <c r="K397" s="115"/>
      <c r="L397" s="56">
        <f>ROUND(I397*K397,2)</f>
        <v>0</v>
      </c>
      <c r="M397" s="56" t="e">
        <f>ROUND(J397*#REF!,2)</f>
        <v>#REF!</v>
      </c>
      <c r="O397" s="53" t="str">
        <f>IF(K397&gt;0,COUNTIF($K$9:K397,"&gt;0")," ")</f>
        <v> </v>
      </c>
    </row>
    <row r="398" spans="1:15" s="53" customFormat="1" ht="13.5" customHeight="1">
      <c r="A398" s="54">
        <v>162</v>
      </c>
      <c r="B398" s="54">
        <f t="shared" si="8"/>
        <v>162</v>
      </c>
      <c r="C398" s="55" t="s">
        <v>2456</v>
      </c>
      <c r="D398" s="55" t="s">
        <v>2456</v>
      </c>
      <c r="E398" s="55" t="s">
        <v>2738</v>
      </c>
      <c r="F398" s="55" t="s">
        <v>2446</v>
      </c>
      <c r="G398" s="78" t="s">
        <v>2904</v>
      </c>
      <c r="H398" s="78" t="s">
        <v>2904</v>
      </c>
      <c r="I398" s="164">
        <v>50</v>
      </c>
      <c r="J398" s="72">
        <f>I398</f>
        <v>50</v>
      </c>
      <c r="K398" s="115"/>
      <c r="L398" s="56">
        <f>ROUND(I398*K398,2)</f>
        <v>0</v>
      </c>
      <c r="M398" s="56" t="e">
        <f>ROUND(J398*#REF!,2)</f>
        <v>#REF!</v>
      </c>
      <c r="O398" s="53" t="str">
        <f>IF(K398&gt;0,COUNTIF($K$9:K398,"&gt;0")," ")</f>
        <v> </v>
      </c>
    </row>
    <row r="399" spans="1:15" s="53" customFormat="1" ht="24">
      <c r="A399" s="54" t="s">
        <v>2820</v>
      </c>
      <c r="B399" s="54" t="str">
        <f t="shared" si="8"/>
        <v> </v>
      </c>
      <c r="C399" s="55" t="s">
        <v>2457</v>
      </c>
      <c r="D399" s="55" t="s">
        <v>2457</v>
      </c>
      <c r="E399" s="55" t="s">
        <v>2739</v>
      </c>
      <c r="F399" s="55" t="s">
        <v>2447</v>
      </c>
      <c r="G399" s="78"/>
      <c r="H399" s="78"/>
      <c r="I399" s="164"/>
      <c r="J399" s="72"/>
      <c r="K399" s="56"/>
      <c r="L399" s="56"/>
      <c r="M399" s="56"/>
      <c r="O399" s="53" t="str">
        <f>IF(K399&gt;0,COUNTIF($K$9:K399,"&gt;0")," ")</f>
        <v> </v>
      </c>
    </row>
    <row r="400" spans="1:15" s="53" customFormat="1" ht="13.5" customHeight="1">
      <c r="A400" s="54">
        <v>163</v>
      </c>
      <c r="B400" s="54">
        <f t="shared" si="8"/>
        <v>163</v>
      </c>
      <c r="C400" s="55" t="s">
        <v>441</v>
      </c>
      <c r="D400" s="55" t="s">
        <v>441</v>
      </c>
      <c r="E400" s="55" t="s">
        <v>442</v>
      </c>
      <c r="F400" s="55" t="s">
        <v>2448</v>
      </c>
      <c r="G400" s="78" t="s">
        <v>2904</v>
      </c>
      <c r="H400" s="78" t="s">
        <v>2904</v>
      </c>
      <c r="I400" s="164">
        <v>1124.44</v>
      </c>
      <c r="J400" s="72">
        <f>I400</f>
        <v>1124.44</v>
      </c>
      <c r="K400" s="115"/>
      <c r="L400" s="56">
        <f>ROUND(I400*K400,2)</f>
        <v>0</v>
      </c>
      <c r="M400" s="56" t="e">
        <f>ROUND(J400*#REF!,2)</f>
        <v>#REF!</v>
      </c>
      <c r="O400" s="53" t="str">
        <f>IF(K400&gt;0,COUNTIF($K$9:K400,"&gt;0")," ")</f>
        <v> </v>
      </c>
    </row>
    <row r="401" spans="1:15" s="53" customFormat="1" ht="13.5" customHeight="1">
      <c r="A401" s="54">
        <v>164</v>
      </c>
      <c r="B401" s="54">
        <f t="shared" si="8"/>
        <v>164</v>
      </c>
      <c r="C401" s="55" t="s">
        <v>443</v>
      </c>
      <c r="D401" s="55" t="s">
        <v>443</v>
      </c>
      <c r="E401" s="55" t="s">
        <v>444</v>
      </c>
      <c r="F401" s="55" t="s">
        <v>2449</v>
      </c>
      <c r="G401" s="78" t="s">
        <v>2904</v>
      </c>
      <c r="H401" s="78" t="s">
        <v>2904</v>
      </c>
      <c r="I401" s="164">
        <v>64.9</v>
      </c>
      <c r="J401" s="72">
        <f>I401</f>
        <v>64.9</v>
      </c>
      <c r="K401" s="115"/>
      <c r="L401" s="56">
        <f>ROUND(I401*K401,2)</f>
        <v>0</v>
      </c>
      <c r="M401" s="56" t="e">
        <f>ROUND(J401*#REF!,2)</f>
        <v>#REF!</v>
      </c>
      <c r="O401" s="53" t="str">
        <f>IF(K401&gt;0,COUNTIF($K$9:K401,"&gt;0")," ")</f>
        <v> </v>
      </c>
    </row>
    <row r="402" spans="1:15" s="53" customFormat="1" ht="13.5" customHeight="1">
      <c r="A402" s="54">
        <v>165</v>
      </c>
      <c r="B402" s="54">
        <f t="shared" si="8"/>
        <v>165</v>
      </c>
      <c r="C402" s="55" t="s">
        <v>445</v>
      </c>
      <c r="D402" s="55" t="s">
        <v>445</v>
      </c>
      <c r="E402" s="55" t="s">
        <v>446</v>
      </c>
      <c r="F402" s="55" t="s">
        <v>2450</v>
      </c>
      <c r="G402" s="78" t="s">
        <v>2904</v>
      </c>
      <c r="H402" s="78" t="s">
        <v>2904</v>
      </c>
      <c r="I402" s="164">
        <v>2687.731</v>
      </c>
      <c r="J402" s="72">
        <f>I402</f>
        <v>2687.731</v>
      </c>
      <c r="K402" s="115"/>
      <c r="L402" s="56">
        <f>ROUND(I402*K402,2)</f>
        <v>0</v>
      </c>
      <c r="M402" s="56" t="e">
        <f>ROUND(J402*#REF!,2)</f>
        <v>#REF!</v>
      </c>
      <c r="O402" s="53" t="str">
        <f>IF(K402&gt;0,COUNTIF($K$9:K402,"&gt;0")," ")</f>
        <v> </v>
      </c>
    </row>
    <row r="403" spans="1:15" s="53" customFormat="1" ht="13.5" customHeight="1">
      <c r="A403" s="54" t="s">
        <v>2820</v>
      </c>
      <c r="B403" s="54" t="str">
        <f t="shared" si="8"/>
        <v> </v>
      </c>
      <c r="C403" s="55" t="s">
        <v>447</v>
      </c>
      <c r="D403" s="55" t="s">
        <v>447</v>
      </c>
      <c r="E403" s="55" t="s">
        <v>1989</v>
      </c>
      <c r="F403" s="55" t="s">
        <v>2049</v>
      </c>
      <c r="G403" s="78"/>
      <c r="H403" s="78"/>
      <c r="I403" s="164"/>
      <c r="J403" s="72"/>
      <c r="K403" s="56"/>
      <c r="L403" s="56"/>
      <c r="M403" s="56"/>
      <c r="O403" s="53" t="str">
        <f>IF(K403&gt;0,COUNTIF($K$9:K403,"&gt;0")," ")</f>
        <v> </v>
      </c>
    </row>
    <row r="404" spans="1:15" s="53" customFormat="1" ht="24">
      <c r="A404" s="54" t="s">
        <v>2820</v>
      </c>
      <c r="B404" s="54" t="str">
        <f t="shared" si="8"/>
        <v> </v>
      </c>
      <c r="C404" s="55" t="s">
        <v>450</v>
      </c>
      <c r="D404" s="55" t="s">
        <v>450</v>
      </c>
      <c r="E404" s="55" t="s">
        <v>451</v>
      </c>
      <c r="F404" s="55" t="s">
        <v>2451</v>
      </c>
      <c r="G404" s="78"/>
      <c r="H404" s="78"/>
      <c r="I404" s="164"/>
      <c r="J404" s="72"/>
      <c r="K404" s="56"/>
      <c r="L404" s="56"/>
      <c r="M404" s="56"/>
      <c r="O404" s="53" t="str">
        <f>IF(K404&gt;0,COUNTIF($K$9:K404,"&gt;0")," ")</f>
        <v> </v>
      </c>
    </row>
    <row r="405" spans="1:15" s="53" customFormat="1" ht="13.5" customHeight="1">
      <c r="A405" s="54">
        <v>166</v>
      </c>
      <c r="B405" s="54">
        <f t="shared" si="8"/>
        <v>166</v>
      </c>
      <c r="C405" s="55" t="s">
        <v>452</v>
      </c>
      <c r="D405" s="55" t="s">
        <v>452</v>
      </c>
      <c r="E405" s="55" t="s">
        <v>453</v>
      </c>
      <c r="F405" s="55" t="s">
        <v>2916</v>
      </c>
      <c r="G405" s="78" t="s">
        <v>2904</v>
      </c>
      <c r="H405" s="78" t="s">
        <v>2904</v>
      </c>
      <c r="I405" s="164">
        <v>1101.506</v>
      </c>
      <c r="J405" s="72">
        <f>I405</f>
        <v>1101.506</v>
      </c>
      <c r="K405" s="115"/>
      <c r="L405" s="56">
        <f>ROUND(I405*K405,2)</f>
        <v>0</v>
      </c>
      <c r="M405" s="56" t="e">
        <f>ROUND(J405*#REF!,2)</f>
        <v>#REF!</v>
      </c>
      <c r="O405" s="53" t="str">
        <f>IF(K405&gt;0,COUNTIF($K$9:K405,"&gt;0")," ")</f>
        <v> </v>
      </c>
    </row>
    <row r="406" spans="1:15" s="53" customFormat="1" ht="13.5" customHeight="1">
      <c r="A406" s="54">
        <v>167</v>
      </c>
      <c r="B406" s="54">
        <f t="shared" si="8"/>
        <v>167</v>
      </c>
      <c r="C406" s="55" t="s">
        <v>448</v>
      </c>
      <c r="D406" s="55" t="s">
        <v>448</v>
      </c>
      <c r="E406" s="55" t="s">
        <v>449</v>
      </c>
      <c r="F406" s="55" t="s">
        <v>2452</v>
      </c>
      <c r="G406" s="78" t="s">
        <v>2904</v>
      </c>
      <c r="H406" s="78" t="s">
        <v>2904</v>
      </c>
      <c r="I406" s="164">
        <v>275.89</v>
      </c>
      <c r="J406" s="72">
        <f>I406</f>
        <v>275.89</v>
      </c>
      <c r="K406" s="115"/>
      <c r="L406" s="56">
        <f>ROUND(I406*K406,2)</f>
        <v>0</v>
      </c>
      <c r="M406" s="56" t="e">
        <f>ROUND(J406*#REF!,2)</f>
        <v>#REF!</v>
      </c>
      <c r="O406" s="53" t="str">
        <f>IF(K406&gt;0,COUNTIF($K$9:K406,"&gt;0")," ")</f>
        <v> </v>
      </c>
    </row>
    <row r="407" spans="1:15" s="53" customFormat="1" ht="13.5" customHeight="1">
      <c r="A407" s="54" t="s">
        <v>2820</v>
      </c>
      <c r="B407" s="54" t="str">
        <f t="shared" si="8"/>
        <v> </v>
      </c>
      <c r="C407" s="55" t="s">
        <v>454</v>
      </c>
      <c r="D407" s="55" t="s">
        <v>454</v>
      </c>
      <c r="E407" s="55" t="s">
        <v>2740</v>
      </c>
      <c r="F407" s="55" t="s">
        <v>2458</v>
      </c>
      <c r="G407" s="78"/>
      <c r="H407" s="78"/>
      <c r="I407" s="164"/>
      <c r="J407" s="72"/>
      <c r="K407" s="87"/>
      <c r="L407" s="56"/>
      <c r="M407" s="56"/>
      <c r="O407" s="53" t="str">
        <f>IF(K407&gt;0,COUNTIF($K$9:K407,"&gt;0")," ")</f>
        <v> </v>
      </c>
    </row>
    <row r="408" spans="1:15" s="53" customFormat="1" ht="13.5" customHeight="1">
      <c r="A408" s="54" t="s">
        <v>2820</v>
      </c>
      <c r="B408" s="54" t="str">
        <f t="shared" si="8"/>
        <v> </v>
      </c>
      <c r="C408" s="55" t="s">
        <v>455</v>
      </c>
      <c r="D408" s="55" t="s">
        <v>455</v>
      </c>
      <c r="E408" s="55" t="s">
        <v>2741</v>
      </c>
      <c r="F408" s="55" t="s">
        <v>2459</v>
      </c>
      <c r="G408" s="78"/>
      <c r="H408" s="78"/>
      <c r="I408" s="164"/>
      <c r="J408" s="72"/>
      <c r="K408" s="56"/>
      <c r="L408" s="56"/>
      <c r="M408" s="56"/>
      <c r="O408" s="53" t="str">
        <f>IF(K408&gt;0,COUNTIF($K$9:K408,"&gt;0")," ")</f>
        <v> </v>
      </c>
    </row>
    <row r="409" spans="1:15" s="53" customFormat="1" ht="13.5" customHeight="1">
      <c r="A409" s="54" t="s">
        <v>2820</v>
      </c>
      <c r="B409" s="54" t="str">
        <f t="shared" si="8"/>
        <v> </v>
      </c>
      <c r="C409" s="55" t="s">
        <v>456</v>
      </c>
      <c r="D409" s="55" t="s">
        <v>456</v>
      </c>
      <c r="E409" s="55" t="s">
        <v>457</v>
      </c>
      <c r="F409" s="55" t="s">
        <v>2460</v>
      </c>
      <c r="G409" s="78"/>
      <c r="H409" s="78"/>
      <c r="I409" s="164"/>
      <c r="J409" s="72"/>
      <c r="K409" s="56"/>
      <c r="L409" s="56"/>
      <c r="M409" s="56"/>
      <c r="O409" s="53" t="str">
        <f>IF(K409&gt;0,COUNTIF($K$9:K409,"&gt;0")," ")</f>
        <v> </v>
      </c>
    </row>
    <row r="410" spans="1:15" s="53" customFormat="1" ht="13.5" customHeight="1">
      <c r="A410" s="54">
        <v>168</v>
      </c>
      <c r="B410" s="54">
        <f t="shared" si="8"/>
        <v>168</v>
      </c>
      <c r="C410" s="55" t="s">
        <v>458</v>
      </c>
      <c r="D410" s="55" t="s">
        <v>458</v>
      </c>
      <c r="E410" s="55" t="s">
        <v>459</v>
      </c>
      <c r="F410" s="55" t="s">
        <v>2461</v>
      </c>
      <c r="G410" s="78" t="s">
        <v>2898</v>
      </c>
      <c r="H410" s="78" t="s">
        <v>2898</v>
      </c>
      <c r="I410" s="164">
        <v>525098.948</v>
      </c>
      <c r="J410" s="72">
        <f>I410</f>
        <v>525098.948</v>
      </c>
      <c r="K410" s="115"/>
      <c r="L410" s="56">
        <f>ROUND(I410*K410,2)</f>
        <v>0</v>
      </c>
      <c r="M410" s="56" t="e">
        <f>ROUND(J410*#REF!,2)</f>
        <v>#REF!</v>
      </c>
      <c r="O410" s="53" t="str">
        <f>IF(K410&gt;0,COUNTIF($K$9:K410,"&gt;0")," ")</f>
        <v> </v>
      </c>
    </row>
    <row r="411" spans="1:15" s="53" customFormat="1" ht="13.5" customHeight="1">
      <c r="A411" s="54" t="s">
        <v>2820</v>
      </c>
      <c r="B411" s="54" t="str">
        <f t="shared" si="8"/>
        <v> </v>
      </c>
      <c r="C411" s="55" t="s">
        <v>460</v>
      </c>
      <c r="D411" s="55" t="s">
        <v>460</v>
      </c>
      <c r="E411" s="55" t="s">
        <v>2742</v>
      </c>
      <c r="F411" s="55" t="s">
        <v>2462</v>
      </c>
      <c r="G411" s="78"/>
      <c r="H411" s="78"/>
      <c r="I411" s="164"/>
      <c r="J411" s="72"/>
      <c r="K411" s="56"/>
      <c r="L411" s="56"/>
      <c r="M411" s="56"/>
      <c r="O411" s="53" t="str">
        <f>IF(K411&gt;0,COUNTIF($K$9:K411,"&gt;0")," ")</f>
        <v> </v>
      </c>
    </row>
    <row r="412" spans="1:15" s="53" customFormat="1" ht="13.5" customHeight="1">
      <c r="A412" s="54" t="s">
        <v>2820</v>
      </c>
      <c r="B412" s="54" t="str">
        <f t="shared" si="8"/>
        <v> </v>
      </c>
      <c r="C412" s="55" t="s">
        <v>461</v>
      </c>
      <c r="D412" s="55" t="s">
        <v>461</v>
      </c>
      <c r="E412" s="55" t="s">
        <v>462</v>
      </c>
      <c r="F412" s="55" t="s">
        <v>2463</v>
      </c>
      <c r="G412" s="78"/>
      <c r="H412" s="78"/>
      <c r="I412" s="164"/>
      <c r="J412" s="72"/>
      <c r="K412" s="56"/>
      <c r="L412" s="56"/>
      <c r="M412" s="56"/>
      <c r="O412" s="53" t="str">
        <f>IF(K412&gt;0,COUNTIF($K$9:K412,"&gt;0")," ")</f>
        <v> </v>
      </c>
    </row>
    <row r="413" spans="1:15" s="53" customFormat="1" ht="13.5" customHeight="1">
      <c r="A413" s="54">
        <v>169</v>
      </c>
      <c r="B413" s="54">
        <f t="shared" si="8"/>
        <v>169</v>
      </c>
      <c r="C413" s="55" t="s">
        <v>463</v>
      </c>
      <c r="D413" s="55" t="s">
        <v>463</v>
      </c>
      <c r="E413" s="55" t="s">
        <v>464</v>
      </c>
      <c r="F413" s="55" t="s">
        <v>2464</v>
      </c>
      <c r="G413" s="78" t="s">
        <v>2898</v>
      </c>
      <c r="H413" s="78" t="s">
        <v>2898</v>
      </c>
      <c r="I413" s="164">
        <v>2569.28</v>
      </c>
      <c r="J413" s="72">
        <f>I413</f>
        <v>2569.28</v>
      </c>
      <c r="K413" s="115"/>
      <c r="L413" s="56">
        <f>ROUND(I413*K413,2)</f>
        <v>0</v>
      </c>
      <c r="M413" s="56" t="e">
        <f>ROUND(J413*#REF!,2)</f>
        <v>#REF!</v>
      </c>
      <c r="O413" s="53" t="str">
        <f>IF(K413&gt;0,COUNTIF($K$9:K413,"&gt;0")," ")</f>
        <v> </v>
      </c>
    </row>
    <row r="414" spans="1:15" s="53" customFormat="1" ht="13.5" customHeight="1">
      <c r="A414" s="54" t="s">
        <v>2820</v>
      </c>
      <c r="B414" s="54" t="str">
        <f t="shared" si="8"/>
        <v> </v>
      </c>
      <c r="C414" s="55" t="s">
        <v>1461</v>
      </c>
      <c r="D414" s="55" t="s">
        <v>1461</v>
      </c>
      <c r="E414" s="55" t="s">
        <v>478</v>
      </c>
      <c r="F414" s="55" t="s">
        <v>2465</v>
      </c>
      <c r="G414" s="78"/>
      <c r="H414" s="78"/>
      <c r="I414" s="164"/>
      <c r="J414" s="72"/>
      <c r="K414" s="56"/>
      <c r="L414" s="56"/>
      <c r="M414" s="56"/>
      <c r="O414" s="53" t="str">
        <f>IF(K414&gt;0,COUNTIF($K$9:K414,"&gt;0")," ")</f>
        <v> </v>
      </c>
    </row>
    <row r="415" spans="1:15" s="53" customFormat="1" ht="13.5" customHeight="1">
      <c r="A415" s="54">
        <v>170</v>
      </c>
      <c r="B415" s="54">
        <f t="shared" si="8"/>
        <v>170</v>
      </c>
      <c r="C415" s="55" t="s">
        <v>1462</v>
      </c>
      <c r="D415" s="55" t="s">
        <v>1462</v>
      </c>
      <c r="E415" s="55" t="s">
        <v>465</v>
      </c>
      <c r="F415" s="55" t="s">
        <v>2466</v>
      </c>
      <c r="G415" s="78" t="s">
        <v>2900</v>
      </c>
      <c r="H415" s="78" t="s">
        <v>2910</v>
      </c>
      <c r="I415" s="164">
        <v>1100</v>
      </c>
      <c r="J415" s="72">
        <f>I415</f>
        <v>1100</v>
      </c>
      <c r="K415" s="115"/>
      <c r="L415" s="56">
        <f>ROUND(I415*K415,2)</f>
        <v>0</v>
      </c>
      <c r="M415" s="56" t="e">
        <f>ROUND(J415*#REF!,2)</f>
        <v>#REF!</v>
      </c>
      <c r="O415" s="53" t="str">
        <f>IF(K415&gt;0,COUNTIF($K$9:K415,"&gt;0")," ")</f>
        <v> </v>
      </c>
    </row>
    <row r="416" spans="1:15" s="53" customFormat="1" ht="13.5" customHeight="1">
      <c r="A416" s="54">
        <v>171</v>
      </c>
      <c r="B416" s="54">
        <f t="shared" si="8"/>
        <v>171</v>
      </c>
      <c r="C416" s="55" t="s">
        <v>1463</v>
      </c>
      <c r="D416" s="55" t="s">
        <v>1463</v>
      </c>
      <c r="E416" s="55" t="s">
        <v>466</v>
      </c>
      <c r="F416" s="55" t="s">
        <v>2467</v>
      </c>
      <c r="G416" s="78" t="s">
        <v>2901</v>
      </c>
      <c r="H416" s="78" t="s">
        <v>2901</v>
      </c>
      <c r="I416" s="164">
        <v>12000</v>
      </c>
      <c r="J416" s="72">
        <f>I416</f>
        <v>12000</v>
      </c>
      <c r="K416" s="115"/>
      <c r="L416" s="56">
        <f>ROUND(I416*K416,2)</f>
        <v>0</v>
      </c>
      <c r="M416" s="56" t="e">
        <f>ROUND(J416*#REF!,2)</f>
        <v>#REF!</v>
      </c>
      <c r="O416" s="53" t="str">
        <f>IF(K416&gt;0,COUNTIF($K$9:K416,"&gt;0")," ")</f>
        <v> </v>
      </c>
    </row>
    <row r="417" spans="1:15" s="53" customFormat="1" ht="13.5" customHeight="1">
      <c r="A417" s="54" t="s">
        <v>2820</v>
      </c>
      <c r="B417" s="54" t="str">
        <f t="shared" si="8"/>
        <v> </v>
      </c>
      <c r="C417" s="55" t="s">
        <v>467</v>
      </c>
      <c r="D417" s="55" t="s">
        <v>467</v>
      </c>
      <c r="E417" s="55" t="s">
        <v>2743</v>
      </c>
      <c r="F417" s="55" t="s">
        <v>2468</v>
      </c>
      <c r="G417" s="78"/>
      <c r="H417" s="78"/>
      <c r="I417" s="164"/>
      <c r="J417" s="72"/>
      <c r="K417" s="56"/>
      <c r="L417" s="56"/>
      <c r="M417" s="56"/>
      <c r="O417" s="53" t="str">
        <f>IF(K417&gt;0,COUNTIF($K$9:K417,"&gt;0")," ")</f>
        <v> </v>
      </c>
    </row>
    <row r="418" spans="1:15" s="53" customFormat="1" ht="24">
      <c r="A418" s="54" t="s">
        <v>2820</v>
      </c>
      <c r="B418" s="54" t="str">
        <f t="shared" si="8"/>
        <v> </v>
      </c>
      <c r="C418" s="55" t="s">
        <v>468</v>
      </c>
      <c r="D418" s="55" t="s">
        <v>468</v>
      </c>
      <c r="E418" s="55" t="s">
        <v>2744</v>
      </c>
      <c r="F418" s="55" t="s">
        <v>2469</v>
      </c>
      <c r="G418" s="78"/>
      <c r="H418" s="78"/>
      <c r="I418" s="164"/>
      <c r="J418" s="72"/>
      <c r="K418" s="56"/>
      <c r="L418" s="56"/>
      <c r="M418" s="56"/>
      <c r="O418" s="53" t="str">
        <f>IF(K418&gt;0,COUNTIF($K$9:K418,"&gt;0")," ")</f>
        <v> </v>
      </c>
    </row>
    <row r="419" spans="1:15" s="53" customFormat="1" ht="13.5" customHeight="1">
      <c r="A419" s="54" t="s">
        <v>2820</v>
      </c>
      <c r="B419" s="54" t="str">
        <f t="shared" si="8"/>
        <v> </v>
      </c>
      <c r="C419" s="55" t="s">
        <v>469</v>
      </c>
      <c r="D419" s="55" t="s">
        <v>469</v>
      </c>
      <c r="E419" s="55" t="s">
        <v>470</v>
      </c>
      <c r="F419" s="55" t="s">
        <v>2470</v>
      </c>
      <c r="G419" s="78"/>
      <c r="H419" s="78"/>
      <c r="I419" s="164"/>
      <c r="J419" s="72"/>
      <c r="K419" s="56"/>
      <c r="L419" s="56"/>
      <c r="M419" s="56"/>
      <c r="O419" s="53" t="str">
        <f>IF(K419&gt;0,COUNTIF($K$9:K419,"&gt;0")," ")</f>
        <v> </v>
      </c>
    </row>
    <row r="420" spans="1:15" s="53" customFormat="1" ht="13.5" customHeight="1">
      <c r="A420" s="54">
        <v>172</v>
      </c>
      <c r="B420" s="54">
        <f t="shared" si="8"/>
        <v>172</v>
      </c>
      <c r="C420" s="55" t="s">
        <v>471</v>
      </c>
      <c r="D420" s="55" t="s">
        <v>471</v>
      </c>
      <c r="E420" s="55" t="s">
        <v>472</v>
      </c>
      <c r="F420" s="55" t="s">
        <v>2471</v>
      </c>
      <c r="G420" s="78" t="s">
        <v>2903</v>
      </c>
      <c r="H420" s="78" t="s">
        <v>2903</v>
      </c>
      <c r="I420" s="164">
        <v>1014.21</v>
      </c>
      <c r="J420" s="72">
        <f>I420</f>
        <v>1014.21</v>
      </c>
      <c r="K420" s="115"/>
      <c r="L420" s="56">
        <f>ROUND(I420*K420,2)</f>
        <v>0</v>
      </c>
      <c r="M420" s="56" t="e">
        <f>ROUND(J420*#REF!,2)</f>
        <v>#REF!</v>
      </c>
      <c r="O420" s="53" t="str">
        <f>IF(K420&gt;0,COUNTIF($K$9:K420,"&gt;0")," ")</f>
        <v> </v>
      </c>
    </row>
    <row r="421" spans="1:15" s="53" customFormat="1" ht="13.5" customHeight="1">
      <c r="A421" s="54" t="s">
        <v>2820</v>
      </c>
      <c r="B421" s="54" t="str">
        <f t="shared" si="8"/>
        <v> </v>
      </c>
      <c r="C421" s="55" t="s">
        <v>473</v>
      </c>
      <c r="D421" s="55" t="s">
        <v>473</v>
      </c>
      <c r="E421" s="55" t="s">
        <v>2745</v>
      </c>
      <c r="F421" s="55" t="s">
        <v>2472</v>
      </c>
      <c r="G421" s="78"/>
      <c r="H421" s="78"/>
      <c r="I421" s="164"/>
      <c r="J421" s="72"/>
      <c r="K421" s="56"/>
      <c r="L421" s="56"/>
      <c r="M421" s="56"/>
      <c r="O421" s="53" t="str">
        <f>IF(K421&gt;0,COUNTIF($K$9:K421,"&gt;0")," ")</f>
        <v> </v>
      </c>
    </row>
    <row r="422" spans="1:15" s="53" customFormat="1" ht="13.5" customHeight="1">
      <c r="A422" s="54" t="s">
        <v>2820</v>
      </c>
      <c r="B422" s="54" t="str">
        <f t="shared" si="8"/>
        <v> </v>
      </c>
      <c r="C422" s="55" t="s">
        <v>474</v>
      </c>
      <c r="D422" s="55" t="s">
        <v>474</v>
      </c>
      <c r="E422" s="55" t="s">
        <v>2746</v>
      </c>
      <c r="F422" s="55" t="s">
        <v>2473</v>
      </c>
      <c r="G422" s="78"/>
      <c r="H422" s="78"/>
      <c r="I422" s="164"/>
      <c r="J422" s="72"/>
      <c r="K422" s="56"/>
      <c r="L422" s="56"/>
      <c r="M422" s="56"/>
      <c r="O422" s="53" t="str">
        <f>IF(K422&gt;0,COUNTIF($K$9:K422,"&gt;0")," ")</f>
        <v> </v>
      </c>
    </row>
    <row r="423" spans="1:15" s="53" customFormat="1" ht="13.5" customHeight="1">
      <c r="A423" s="54" t="s">
        <v>2820</v>
      </c>
      <c r="B423" s="54" t="str">
        <f t="shared" si="8"/>
        <v> </v>
      </c>
      <c r="C423" s="55" t="s">
        <v>1464</v>
      </c>
      <c r="D423" s="55" t="s">
        <v>1464</v>
      </c>
      <c r="E423" s="55" t="s">
        <v>475</v>
      </c>
      <c r="F423" s="55" t="s">
        <v>2474</v>
      </c>
      <c r="G423" s="78"/>
      <c r="H423" s="78"/>
      <c r="I423" s="164"/>
      <c r="J423" s="72"/>
      <c r="K423" s="56"/>
      <c r="L423" s="56"/>
      <c r="M423" s="56"/>
      <c r="O423" s="53" t="str">
        <f>IF(K423&gt;0,COUNTIF($K$9:K423,"&gt;0")," ")</f>
        <v> </v>
      </c>
    </row>
    <row r="424" spans="1:15" s="53" customFormat="1" ht="13.5" customHeight="1">
      <c r="A424" s="54">
        <v>173</v>
      </c>
      <c r="B424" s="54">
        <f t="shared" si="8"/>
        <v>173</v>
      </c>
      <c r="C424" s="55" t="s">
        <v>1465</v>
      </c>
      <c r="D424" s="55" t="s">
        <v>1465</v>
      </c>
      <c r="E424" s="55" t="s">
        <v>476</v>
      </c>
      <c r="F424" s="55" t="s">
        <v>2475</v>
      </c>
      <c r="G424" s="78" t="s">
        <v>2899</v>
      </c>
      <c r="H424" s="78" t="s">
        <v>2899</v>
      </c>
      <c r="I424" s="164">
        <v>39.64</v>
      </c>
      <c r="J424" s="72">
        <f>I424</f>
        <v>39.64</v>
      </c>
      <c r="K424" s="115"/>
      <c r="L424" s="56">
        <f>ROUND(I424*K424,2)</f>
        <v>0</v>
      </c>
      <c r="M424" s="56" t="e">
        <f>ROUND(J424*#REF!,2)</f>
        <v>#REF!</v>
      </c>
      <c r="O424" s="53" t="str">
        <f>IF(K424&gt;0,COUNTIF($K$9:K424,"&gt;0")," ")</f>
        <v> </v>
      </c>
    </row>
    <row r="425" spans="1:15" s="53" customFormat="1" ht="13.5" customHeight="1">
      <c r="A425" s="54" t="s">
        <v>2820</v>
      </c>
      <c r="B425" s="54" t="str">
        <f t="shared" si="8"/>
        <v> </v>
      </c>
      <c r="C425" s="55" t="s">
        <v>1466</v>
      </c>
      <c r="D425" s="55" t="s">
        <v>1466</v>
      </c>
      <c r="E425" s="55" t="s">
        <v>2747</v>
      </c>
      <c r="F425" s="55" t="s">
        <v>2476</v>
      </c>
      <c r="G425" s="78"/>
      <c r="H425" s="78"/>
      <c r="I425" s="164"/>
      <c r="J425" s="72"/>
      <c r="K425" s="56"/>
      <c r="L425" s="56"/>
      <c r="M425" s="56"/>
      <c r="O425" s="53" t="str">
        <f>IF(K425&gt;0,COUNTIF($K$9:K425,"&gt;0")," ")</f>
        <v> </v>
      </c>
    </row>
    <row r="426" spans="1:15" s="53" customFormat="1" ht="27" customHeight="1">
      <c r="A426" s="54">
        <v>174</v>
      </c>
      <c r="B426" s="54">
        <f t="shared" si="8"/>
        <v>174</v>
      </c>
      <c r="C426" s="55" t="s">
        <v>1467</v>
      </c>
      <c r="D426" s="55" t="s">
        <v>1467</v>
      </c>
      <c r="E426" s="55" t="s">
        <v>477</v>
      </c>
      <c r="F426" s="55" t="s">
        <v>2477</v>
      </c>
      <c r="G426" s="78" t="s">
        <v>2900</v>
      </c>
      <c r="H426" s="78" t="s">
        <v>2910</v>
      </c>
      <c r="I426" s="164">
        <v>19</v>
      </c>
      <c r="J426" s="72">
        <f>I426</f>
        <v>19</v>
      </c>
      <c r="K426" s="115"/>
      <c r="L426" s="56">
        <f>ROUND(I426*K426,2)</f>
        <v>0</v>
      </c>
      <c r="M426" s="56" t="e">
        <f>ROUND(J426*#REF!,2)</f>
        <v>#REF!</v>
      </c>
      <c r="O426" s="53" t="str">
        <f>IF(K426&gt;0,COUNTIF($K$9:K426,"&gt;0")," ")</f>
        <v> </v>
      </c>
    </row>
    <row r="427" spans="1:15" s="53" customFormat="1" ht="13.5" customHeight="1">
      <c r="A427" s="54" t="s">
        <v>2820</v>
      </c>
      <c r="B427" s="54" t="str">
        <f t="shared" si="8"/>
        <v> </v>
      </c>
      <c r="C427" s="12"/>
      <c r="D427" s="12"/>
      <c r="E427" s="59" t="s">
        <v>479</v>
      </c>
      <c r="F427" s="59" t="s">
        <v>2853</v>
      </c>
      <c r="G427" s="60"/>
      <c r="H427" s="60"/>
      <c r="I427" s="167"/>
      <c r="J427" s="142"/>
      <c r="K427" s="67"/>
      <c r="L427" s="67">
        <f>SUM(L353:L426)</f>
        <v>0</v>
      </c>
      <c r="M427" s="67" t="e">
        <f>SUM(M353:M426)</f>
        <v>#REF!</v>
      </c>
      <c r="O427" s="53" t="str">
        <f>IF(K427&gt;0,COUNTIF($K$9:K427,"&gt;0")," ")</f>
        <v> </v>
      </c>
    </row>
    <row r="428" spans="1:15" s="53" customFormat="1" ht="12.75">
      <c r="A428" s="54" t="s">
        <v>2820</v>
      </c>
      <c r="B428" s="54" t="str">
        <f t="shared" si="8"/>
        <v> </v>
      </c>
      <c r="C428" s="12"/>
      <c r="D428" s="12"/>
      <c r="E428" s="63"/>
      <c r="F428" s="63"/>
      <c r="G428" s="64"/>
      <c r="H428" s="64"/>
      <c r="I428" s="171"/>
      <c r="J428" s="146"/>
      <c r="K428" s="56"/>
      <c r="L428" s="71"/>
      <c r="M428" s="71"/>
      <c r="O428" s="53" t="str">
        <f>IF(K428&gt;0,COUNTIF($K$9:K428,"&gt;0")," ")</f>
        <v> </v>
      </c>
    </row>
    <row r="429" spans="1:16" s="53" customFormat="1" ht="13.5" customHeight="1">
      <c r="A429" s="54" t="s">
        <v>2820</v>
      </c>
      <c r="B429" s="54" t="str">
        <f t="shared" si="8"/>
        <v> </v>
      </c>
      <c r="C429" s="68" t="s">
        <v>1407</v>
      </c>
      <c r="D429" s="68" t="s">
        <v>1407</v>
      </c>
      <c r="E429" s="68" t="s">
        <v>2748</v>
      </c>
      <c r="F429" s="68" t="s">
        <v>2478</v>
      </c>
      <c r="G429" s="126"/>
      <c r="H429" s="126"/>
      <c r="I429" s="169"/>
      <c r="J429" s="144"/>
      <c r="K429" s="56"/>
      <c r="L429" s="31"/>
      <c r="M429" s="31"/>
      <c r="O429" s="53" t="str">
        <f>IF(K429&gt;0,COUNTIF($K$9:K429,"&gt;0")," ")</f>
        <v> </v>
      </c>
      <c r="P429" s="16"/>
    </row>
    <row r="430" spans="1:16" s="53" customFormat="1" ht="13.5" customHeight="1">
      <c r="A430" s="54" t="s">
        <v>2820</v>
      </c>
      <c r="B430" s="54" t="str">
        <f t="shared" si="8"/>
        <v> </v>
      </c>
      <c r="C430" s="68" t="s">
        <v>480</v>
      </c>
      <c r="D430" s="68" t="s">
        <v>480</v>
      </c>
      <c r="E430" s="68" t="s">
        <v>2749</v>
      </c>
      <c r="F430" s="68" t="s">
        <v>2479</v>
      </c>
      <c r="G430" s="126"/>
      <c r="H430" s="126"/>
      <c r="I430" s="169"/>
      <c r="J430" s="144"/>
      <c r="K430" s="56"/>
      <c r="L430" s="31"/>
      <c r="M430" s="31"/>
      <c r="O430" s="53" t="str">
        <f>IF(K430&gt;0,COUNTIF($K$9:K430,"&gt;0")," ")</f>
        <v> </v>
      </c>
      <c r="P430" s="16"/>
    </row>
    <row r="431" spans="1:16" s="53" customFormat="1" ht="24">
      <c r="A431" s="54" t="s">
        <v>2820</v>
      </c>
      <c r="B431" s="54" t="str">
        <f t="shared" si="8"/>
        <v> </v>
      </c>
      <c r="C431" s="55" t="s">
        <v>481</v>
      </c>
      <c r="D431" s="55" t="s">
        <v>481</v>
      </c>
      <c r="E431" s="55" t="s">
        <v>2750</v>
      </c>
      <c r="F431" s="55" t="s">
        <v>2480</v>
      </c>
      <c r="G431" s="78"/>
      <c r="H431" s="78"/>
      <c r="I431" s="169"/>
      <c r="J431" s="144"/>
      <c r="K431" s="56"/>
      <c r="L431" s="31"/>
      <c r="M431" s="31"/>
      <c r="O431" s="53" t="str">
        <f>IF(K431&gt;0,COUNTIF($K$9:K431,"&gt;0")," ")</f>
        <v> </v>
      </c>
      <c r="P431" s="16"/>
    </row>
    <row r="432" spans="1:16" s="53" customFormat="1" ht="13.5" customHeight="1">
      <c r="A432" s="54" t="s">
        <v>2820</v>
      </c>
      <c r="B432" s="54" t="str">
        <f t="shared" si="8"/>
        <v> </v>
      </c>
      <c r="C432" s="55" t="s">
        <v>482</v>
      </c>
      <c r="D432" s="55" t="s">
        <v>482</v>
      </c>
      <c r="E432" s="55" t="s">
        <v>483</v>
      </c>
      <c r="F432" s="55" t="s">
        <v>2481</v>
      </c>
      <c r="G432" s="78"/>
      <c r="H432" s="78"/>
      <c r="I432" s="169"/>
      <c r="J432" s="144"/>
      <c r="K432" s="56"/>
      <c r="L432" s="31"/>
      <c r="M432" s="31"/>
      <c r="O432" s="53" t="str">
        <f>IF(K432&gt;0,COUNTIF($K$9:K432,"&gt;0")," ")</f>
        <v> </v>
      </c>
      <c r="P432" s="16"/>
    </row>
    <row r="433" spans="1:15" s="53" customFormat="1" ht="13.5" customHeight="1">
      <c r="A433" s="54">
        <v>175</v>
      </c>
      <c r="B433" s="54">
        <f t="shared" si="8"/>
        <v>175</v>
      </c>
      <c r="C433" s="55" t="s">
        <v>484</v>
      </c>
      <c r="D433" s="55" t="s">
        <v>484</v>
      </c>
      <c r="E433" s="55" t="s">
        <v>485</v>
      </c>
      <c r="F433" s="55" t="s">
        <v>2482</v>
      </c>
      <c r="G433" s="78" t="s">
        <v>2904</v>
      </c>
      <c r="H433" s="78" t="s">
        <v>2904</v>
      </c>
      <c r="I433" s="164">
        <v>15</v>
      </c>
      <c r="J433" s="72">
        <f>I433</f>
        <v>15</v>
      </c>
      <c r="K433" s="115"/>
      <c r="L433" s="56">
        <f>ROUND(I433*K433,2)</f>
        <v>0</v>
      </c>
      <c r="M433" s="56" t="e">
        <f>ROUND(J433*#REF!,2)</f>
        <v>#REF!</v>
      </c>
      <c r="O433" s="53" t="str">
        <f>IF(K433&gt;0,COUNTIF($K$9:K433,"&gt;0")," ")</f>
        <v> </v>
      </c>
    </row>
    <row r="434" spans="1:15" s="53" customFormat="1" ht="13.5" customHeight="1">
      <c r="A434" s="54" t="s">
        <v>2820</v>
      </c>
      <c r="B434" s="54" t="str">
        <f t="shared" si="8"/>
        <v> </v>
      </c>
      <c r="C434" s="55" t="s">
        <v>486</v>
      </c>
      <c r="D434" s="55" t="s">
        <v>486</v>
      </c>
      <c r="E434" s="55" t="s">
        <v>2751</v>
      </c>
      <c r="F434" s="55" t="s">
        <v>2483</v>
      </c>
      <c r="G434" s="78"/>
      <c r="H434" s="78"/>
      <c r="I434" s="164"/>
      <c r="J434" s="72"/>
      <c r="K434" s="56"/>
      <c r="L434" s="56"/>
      <c r="M434" s="56"/>
      <c r="O434" s="53" t="str">
        <f>IF(K434&gt;0,COUNTIF($K$9:K434,"&gt;0")," ")</f>
        <v> </v>
      </c>
    </row>
    <row r="435" spans="1:15" s="53" customFormat="1" ht="13.5" customHeight="1">
      <c r="A435" s="54" t="s">
        <v>2820</v>
      </c>
      <c r="B435" s="54" t="str">
        <f t="shared" si="8"/>
        <v> </v>
      </c>
      <c r="C435" s="55" t="s">
        <v>487</v>
      </c>
      <c r="D435" s="55" t="s">
        <v>487</v>
      </c>
      <c r="E435" s="55" t="s">
        <v>488</v>
      </c>
      <c r="F435" s="55" t="s">
        <v>2484</v>
      </c>
      <c r="G435" s="78"/>
      <c r="H435" s="78"/>
      <c r="I435" s="164"/>
      <c r="J435" s="72"/>
      <c r="K435" s="56"/>
      <c r="L435" s="56"/>
      <c r="M435" s="56"/>
      <c r="O435" s="53" t="str">
        <f>IF(K435&gt;0,COUNTIF($K$9:K435,"&gt;0")," ")</f>
        <v> </v>
      </c>
    </row>
    <row r="436" spans="1:15" s="53" customFormat="1" ht="13.5" customHeight="1">
      <c r="A436" s="54">
        <v>176</v>
      </c>
      <c r="B436" s="54">
        <f t="shared" si="8"/>
        <v>176</v>
      </c>
      <c r="C436" s="55" t="s">
        <v>489</v>
      </c>
      <c r="D436" s="55" t="s">
        <v>489</v>
      </c>
      <c r="E436" s="55" t="s">
        <v>490</v>
      </c>
      <c r="F436" s="55" t="s">
        <v>2485</v>
      </c>
      <c r="G436" s="78" t="s">
        <v>2903</v>
      </c>
      <c r="H436" s="78" t="s">
        <v>2903</v>
      </c>
      <c r="I436" s="164">
        <v>155</v>
      </c>
      <c r="J436" s="72">
        <f>I436</f>
        <v>155</v>
      </c>
      <c r="K436" s="115"/>
      <c r="L436" s="56">
        <f>ROUND(I436*K436,2)</f>
        <v>0</v>
      </c>
      <c r="M436" s="56" t="e">
        <f>ROUND(J436*#REF!,2)</f>
        <v>#REF!</v>
      </c>
      <c r="O436" s="53" t="str">
        <f>IF(K436&gt;0,COUNTIF($K$9:K436,"&gt;0")," ")</f>
        <v> </v>
      </c>
    </row>
    <row r="437" spans="1:15" s="53" customFormat="1" ht="13.5" customHeight="1">
      <c r="A437" s="54" t="s">
        <v>2820</v>
      </c>
      <c r="B437" s="54" t="str">
        <f t="shared" si="8"/>
        <v> </v>
      </c>
      <c r="C437" s="55" t="s">
        <v>491</v>
      </c>
      <c r="D437" s="55" t="s">
        <v>491</v>
      </c>
      <c r="E437" s="55" t="s">
        <v>2752</v>
      </c>
      <c r="F437" s="55" t="s">
        <v>2486</v>
      </c>
      <c r="G437" s="78"/>
      <c r="H437" s="78"/>
      <c r="I437" s="164"/>
      <c r="J437" s="72"/>
      <c r="K437" s="56"/>
      <c r="L437" s="56"/>
      <c r="M437" s="56"/>
      <c r="O437" s="53" t="str">
        <f>IF(K437&gt;0,COUNTIF($K$9:K437,"&gt;0")," ")</f>
        <v> </v>
      </c>
    </row>
    <row r="438" spans="1:15" s="53" customFormat="1" ht="13.5" customHeight="1">
      <c r="A438" s="54" t="s">
        <v>2820</v>
      </c>
      <c r="B438" s="54" t="str">
        <f t="shared" si="8"/>
        <v> </v>
      </c>
      <c r="C438" s="55" t="s">
        <v>492</v>
      </c>
      <c r="D438" s="55" t="s">
        <v>492</v>
      </c>
      <c r="E438" s="55" t="s">
        <v>2753</v>
      </c>
      <c r="F438" s="55" t="s">
        <v>2487</v>
      </c>
      <c r="G438" s="78"/>
      <c r="H438" s="78"/>
      <c r="I438" s="164"/>
      <c r="J438" s="72"/>
      <c r="K438" s="56"/>
      <c r="L438" s="56"/>
      <c r="M438" s="56"/>
      <c r="O438" s="53" t="str">
        <f>IF(K438&gt;0,COUNTIF($K$9:K438,"&gt;0")," ")</f>
        <v> </v>
      </c>
    </row>
    <row r="439" spans="1:15" s="53" customFormat="1" ht="13.5" customHeight="1">
      <c r="A439" s="54">
        <v>177</v>
      </c>
      <c r="B439" s="54">
        <f t="shared" si="8"/>
        <v>177</v>
      </c>
      <c r="C439" s="55" t="s">
        <v>493</v>
      </c>
      <c r="D439" s="55" t="s">
        <v>493</v>
      </c>
      <c r="E439" s="55" t="s">
        <v>494</v>
      </c>
      <c r="F439" s="55" t="s">
        <v>2488</v>
      </c>
      <c r="G439" s="78" t="s">
        <v>2904</v>
      </c>
      <c r="H439" s="78" t="s">
        <v>2904</v>
      </c>
      <c r="I439" s="164">
        <v>53.818</v>
      </c>
      <c r="J439" s="72">
        <f>I439</f>
        <v>53.818</v>
      </c>
      <c r="K439" s="115"/>
      <c r="L439" s="56">
        <f>ROUND(I439*K439,2)</f>
        <v>0</v>
      </c>
      <c r="M439" s="56" t="e">
        <f>ROUND(J439*#REF!,2)</f>
        <v>#REF!</v>
      </c>
      <c r="O439" s="53" t="str">
        <f>IF(K439&gt;0,COUNTIF($K$9:K439,"&gt;0")," ")</f>
        <v> </v>
      </c>
    </row>
    <row r="440" spans="1:15" s="53" customFormat="1" ht="13.5" customHeight="1">
      <c r="A440" s="54" t="s">
        <v>2820</v>
      </c>
      <c r="B440" s="54" t="str">
        <f t="shared" si="8"/>
        <v> </v>
      </c>
      <c r="C440" s="55" t="s">
        <v>495</v>
      </c>
      <c r="D440" s="55" t="s">
        <v>495</v>
      </c>
      <c r="E440" s="55" t="s">
        <v>2754</v>
      </c>
      <c r="F440" s="55" t="s">
        <v>2489</v>
      </c>
      <c r="G440" s="78"/>
      <c r="H440" s="78"/>
      <c r="I440" s="164"/>
      <c r="J440" s="72"/>
      <c r="K440" s="56"/>
      <c r="L440" s="56"/>
      <c r="M440" s="56"/>
      <c r="O440" s="53" t="str">
        <f>IF(K440&gt;0,COUNTIF($K$9:K440,"&gt;0")," ")</f>
        <v> </v>
      </c>
    </row>
    <row r="441" spans="1:15" s="53" customFormat="1" ht="13.5" customHeight="1">
      <c r="A441" s="54" t="s">
        <v>2820</v>
      </c>
      <c r="B441" s="54" t="str">
        <f t="shared" si="8"/>
        <v> </v>
      </c>
      <c r="C441" s="55" t="s">
        <v>496</v>
      </c>
      <c r="D441" s="55" t="s">
        <v>496</v>
      </c>
      <c r="E441" s="55" t="s">
        <v>2755</v>
      </c>
      <c r="F441" s="55" t="s">
        <v>2490</v>
      </c>
      <c r="G441" s="78"/>
      <c r="H441" s="78"/>
      <c r="I441" s="164"/>
      <c r="J441" s="72"/>
      <c r="K441" s="56"/>
      <c r="L441" s="56"/>
      <c r="M441" s="56"/>
      <c r="O441" s="53" t="str">
        <f>IF(K441&gt;0,COUNTIF($K$9:K441,"&gt;0")," ")</f>
        <v> </v>
      </c>
    </row>
    <row r="442" spans="1:15" s="53" customFormat="1" ht="13.5" customHeight="1">
      <c r="A442" s="54" t="s">
        <v>2820</v>
      </c>
      <c r="B442" s="54" t="str">
        <f t="shared" si="8"/>
        <v> </v>
      </c>
      <c r="C442" s="55" t="s">
        <v>497</v>
      </c>
      <c r="D442" s="55" t="s">
        <v>497</v>
      </c>
      <c r="E442" s="55" t="s">
        <v>498</v>
      </c>
      <c r="F442" s="55" t="s">
        <v>2491</v>
      </c>
      <c r="G442" s="78"/>
      <c r="H442" s="78"/>
      <c r="I442" s="164"/>
      <c r="J442" s="72"/>
      <c r="K442" s="56"/>
      <c r="L442" s="56"/>
      <c r="M442" s="56"/>
      <c r="O442" s="53" t="str">
        <f>IF(K442&gt;0,COUNTIF($K$9:K442,"&gt;0")," ")</f>
        <v> </v>
      </c>
    </row>
    <row r="443" spans="1:15" s="53" customFormat="1" ht="13.5" customHeight="1">
      <c r="A443" s="54">
        <v>178</v>
      </c>
      <c r="B443" s="54">
        <f t="shared" si="8"/>
        <v>178</v>
      </c>
      <c r="C443" s="55" t="s">
        <v>499</v>
      </c>
      <c r="D443" s="55" t="s">
        <v>499</v>
      </c>
      <c r="E443" s="55" t="s">
        <v>500</v>
      </c>
      <c r="F443" s="55" t="s">
        <v>2492</v>
      </c>
      <c r="G443" s="78" t="s">
        <v>2904</v>
      </c>
      <c r="H443" s="78" t="s">
        <v>2904</v>
      </c>
      <c r="I443" s="164">
        <v>795.945</v>
      </c>
      <c r="J443" s="72">
        <f>I443</f>
        <v>795.945</v>
      </c>
      <c r="K443" s="115"/>
      <c r="L443" s="56">
        <f>ROUND(I443*K443,2)</f>
        <v>0</v>
      </c>
      <c r="M443" s="56" t="e">
        <f>ROUND(J443*#REF!,2)</f>
        <v>#REF!</v>
      </c>
      <c r="O443" s="53" t="str">
        <f>IF(K443&gt;0,COUNTIF($K$9:K443,"&gt;0")," ")</f>
        <v> </v>
      </c>
    </row>
    <row r="444" spans="1:15" s="53" customFormat="1" ht="13.5" customHeight="1">
      <c r="A444" s="54" t="s">
        <v>2820</v>
      </c>
      <c r="B444" s="54" t="str">
        <f t="shared" si="8"/>
        <v> </v>
      </c>
      <c r="C444" s="55" t="s">
        <v>501</v>
      </c>
      <c r="D444" s="55" t="s">
        <v>501</v>
      </c>
      <c r="E444" s="55" t="s">
        <v>2756</v>
      </c>
      <c r="F444" s="55" t="s">
        <v>2493</v>
      </c>
      <c r="G444" s="78"/>
      <c r="H444" s="78"/>
      <c r="I444" s="164"/>
      <c r="J444" s="72"/>
      <c r="K444" s="56"/>
      <c r="L444" s="56"/>
      <c r="M444" s="56"/>
      <c r="O444" s="53" t="str">
        <f>IF(K444&gt;0,COUNTIF($K$9:K444,"&gt;0")," ")</f>
        <v> </v>
      </c>
    </row>
    <row r="445" spans="1:15" s="53" customFormat="1" ht="13.5" customHeight="1">
      <c r="A445" s="54" t="s">
        <v>2820</v>
      </c>
      <c r="B445" s="54" t="str">
        <f t="shared" si="8"/>
        <v> </v>
      </c>
      <c r="C445" s="55" t="s">
        <v>502</v>
      </c>
      <c r="D445" s="55" t="s">
        <v>502</v>
      </c>
      <c r="E445" s="55" t="s">
        <v>503</v>
      </c>
      <c r="F445" s="55" t="s">
        <v>2494</v>
      </c>
      <c r="G445" s="78"/>
      <c r="H445" s="78"/>
      <c r="I445" s="164"/>
      <c r="J445" s="72"/>
      <c r="K445" s="56"/>
      <c r="L445" s="56"/>
      <c r="M445" s="56"/>
      <c r="O445" s="53" t="str">
        <f>IF(K445&gt;0,COUNTIF($K$9:K445,"&gt;0")," ")</f>
        <v> </v>
      </c>
    </row>
    <row r="446" spans="1:15" s="53" customFormat="1" ht="13.5" customHeight="1">
      <c r="A446" s="54">
        <v>179</v>
      </c>
      <c r="B446" s="54">
        <f t="shared" si="8"/>
        <v>179</v>
      </c>
      <c r="C446" s="55" t="s">
        <v>504</v>
      </c>
      <c r="D446" s="55" t="s">
        <v>504</v>
      </c>
      <c r="E446" s="55" t="s">
        <v>505</v>
      </c>
      <c r="F446" s="55" t="s">
        <v>2495</v>
      </c>
      <c r="G446" s="78" t="s">
        <v>2904</v>
      </c>
      <c r="H446" s="78" t="s">
        <v>2904</v>
      </c>
      <c r="I446" s="164">
        <v>35</v>
      </c>
      <c r="J446" s="72">
        <f>I446</f>
        <v>35</v>
      </c>
      <c r="K446" s="115"/>
      <c r="L446" s="56">
        <f>ROUND(I446*K446,2)</f>
        <v>0</v>
      </c>
      <c r="M446" s="56" t="e">
        <f>ROUND(J446*#REF!,2)</f>
        <v>#REF!</v>
      </c>
      <c r="O446" s="53" t="str">
        <f>IF(K446&gt;0,COUNTIF($K$9:K446,"&gt;0")," ")</f>
        <v> </v>
      </c>
    </row>
    <row r="447" spans="1:15" s="53" customFormat="1" ht="13.5" customHeight="1">
      <c r="A447" s="54" t="s">
        <v>2820</v>
      </c>
      <c r="B447" s="54" t="str">
        <f t="shared" si="8"/>
        <v> </v>
      </c>
      <c r="C447" s="55" t="s">
        <v>506</v>
      </c>
      <c r="D447" s="55" t="s">
        <v>506</v>
      </c>
      <c r="E447" s="55" t="s">
        <v>1989</v>
      </c>
      <c r="F447" s="55" t="s">
        <v>2049</v>
      </c>
      <c r="G447" s="78"/>
      <c r="H447" s="78"/>
      <c r="I447" s="164"/>
      <c r="J447" s="72"/>
      <c r="K447" s="56"/>
      <c r="L447" s="56"/>
      <c r="M447" s="56"/>
      <c r="O447" s="53" t="str">
        <f>IF(K447&gt;0,COUNTIF($K$9:K447,"&gt;0")," ")</f>
        <v> </v>
      </c>
    </row>
    <row r="448" spans="1:15" s="53" customFormat="1" ht="13.5" customHeight="1">
      <c r="A448" s="54" t="s">
        <v>2820</v>
      </c>
      <c r="B448" s="54" t="str">
        <f t="shared" si="8"/>
        <v> </v>
      </c>
      <c r="C448" s="55" t="s">
        <v>507</v>
      </c>
      <c r="D448" s="55" t="s">
        <v>507</v>
      </c>
      <c r="E448" s="55" t="s">
        <v>2757</v>
      </c>
      <c r="F448" s="55" t="s">
        <v>2496</v>
      </c>
      <c r="G448" s="78"/>
      <c r="H448" s="78"/>
      <c r="I448" s="164"/>
      <c r="J448" s="72"/>
      <c r="K448" s="56"/>
      <c r="L448" s="56"/>
      <c r="M448" s="56"/>
      <c r="O448" s="53" t="str">
        <f>IF(K448&gt;0,COUNTIF($K$9:K448,"&gt;0")," ")</f>
        <v> </v>
      </c>
    </row>
    <row r="449" spans="1:15" s="53" customFormat="1" ht="13.5" customHeight="1">
      <c r="A449" s="54" t="s">
        <v>2820</v>
      </c>
      <c r="B449" s="54" t="str">
        <f t="shared" si="8"/>
        <v> </v>
      </c>
      <c r="C449" s="55" t="s">
        <v>508</v>
      </c>
      <c r="D449" s="55" t="s">
        <v>508</v>
      </c>
      <c r="E449" s="55" t="s">
        <v>509</v>
      </c>
      <c r="F449" s="55" t="s">
        <v>2497</v>
      </c>
      <c r="G449" s="78"/>
      <c r="H449" s="78"/>
      <c r="I449" s="164"/>
      <c r="J449" s="72"/>
      <c r="K449" s="56"/>
      <c r="L449" s="56"/>
      <c r="M449" s="56"/>
      <c r="O449" s="53" t="str">
        <f>IF(K449&gt;0,COUNTIF($K$9:K449,"&gt;0")," ")</f>
        <v> </v>
      </c>
    </row>
    <row r="450" spans="1:15" s="53" customFormat="1" ht="13.5" customHeight="1">
      <c r="A450" s="54">
        <v>180</v>
      </c>
      <c r="B450" s="54">
        <f t="shared" si="8"/>
        <v>180</v>
      </c>
      <c r="C450" s="55" t="s">
        <v>510</v>
      </c>
      <c r="D450" s="55" t="s">
        <v>510</v>
      </c>
      <c r="E450" s="55" t="s">
        <v>511</v>
      </c>
      <c r="F450" s="55" t="s">
        <v>2498</v>
      </c>
      <c r="G450" s="78" t="s">
        <v>2903</v>
      </c>
      <c r="H450" s="78" t="s">
        <v>2903</v>
      </c>
      <c r="I450" s="164">
        <v>118.4</v>
      </c>
      <c r="J450" s="72">
        <f>I450</f>
        <v>118.4</v>
      </c>
      <c r="K450" s="115"/>
      <c r="L450" s="56">
        <f>ROUND(I450*K450,2)</f>
        <v>0</v>
      </c>
      <c r="M450" s="56" t="e">
        <f>ROUND(J450*#REF!,2)</f>
        <v>#REF!</v>
      </c>
      <c r="O450" s="53" t="str">
        <f>IF(K450&gt;0,COUNTIF($K$9:K450,"&gt;0")," ")</f>
        <v> </v>
      </c>
    </row>
    <row r="451" spans="1:15" s="53" customFormat="1" ht="13.5" customHeight="1">
      <c r="A451" s="54">
        <v>181</v>
      </c>
      <c r="B451" s="54">
        <f t="shared" si="8"/>
        <v>181</v>
      </c>
      <c r="C451" s="55" t="s">
        <v>512</v>
      </c>
      <c r="D451" s="55" t="s">
        <v>512</v>
      </c>
      <c r="E451" s="55" t="s">
        <v>513</v>
      </c>
      <c r="F451" s="55" t="s">
        <v>2499</v>
      </c>
      <c r="G451" s="78" t="s">
        <v>2903</v>
      </c>
      <c r="H451" s="78" t="s">
        <v>2903</v>
      </c>
      <c r="I451" s="164">
        <v>118.4</v>
      </c>
      <c r="J451" s="72">
        <f>I451</f>
        <v>118.4</v>
      </c>
      <c r="K451" s="115"/>
      <c r="L451" s="56">
        <f>ROUND(I451*K451,2)</f>
        <v>0</v>
      </c>
      <c r="M451" s="56" t="e">
        <f>ROUND(J451*#REF!,2)</f>
        <v>#REF!</v>
      </c>
      <c r="O451" s="53" t="str">
        <f>IF(K451&gt;0,COUNTIF($K$9:K451,"&gt;0")," ")</f>
        <v> </v>
      </c>
    </row>
    <row r="452" spans="1:15" s="53" customFormat="1" ht="13.5" customHeight="1">
      <c r="A452" s="54" t="s">
        <v>2820</v>
      </c>
      <c r="B452" s="54" t="str">
        <f t="shared" si="8"/>
        <v> </v>
      </c>
      <c r="C452" s="12"/>
      <c r="D452" s="12"/>
      <c r="E452" s="59" t="s">
        <v>514</v>
      </c>
      <c r="F452" s="59" t="s">
        <v>2852</v>
      </c>
      <c r="G452" s="60"/>
      <c r="H452" s="60"/>
      <c r="I452" s="167"/>
      <c r="J452" s="142"/>
      <c r="K452" s="67"/>
      <c r="L452" s="67">
        <f>SUM(L433:L451)</f>
        <v>0</v>
      </c>
      <c r="M452" s="67" t="e">
        <f>SUM(M433:M451)</f>
        <v>#REF!</v>
      </c>
      <c r="O452" s="53" t="str">
        <f>IF(K452&gt;0,COUNTIF($K$9:K452,"&gt;0")," ")</f>
        <v> </v>
      </c>
    </row>
    <row r="453" spans="1:15" s="53" customFormat="1" ht="12.75">
      <c r="A453" s="54" t="s">
        <v>2820</v>
      </c>
      <c r="B453" s="54" t="str">
        <f t="shared" si="8"/>
        <v> </v>
      </c>
      <c r="C453" s="12"/>
      <c r="D453" s="12"/>
      <c r="E453" s="63"/>
      <c r="F453" s="63"/>
      <c r="G453" s="64"/>
      <c r="H453" s="64"/>
      <c r="I453" s="164"/>
      <c r="J453" s="72"/>
      <c r="K453" s="56"/>
      <c r="L453" s="71"/>
      <c r="M453" s="71"/>
      <c r="O453" s="53" t="str">
        <f>IF(K453&gt;0,COUNTIF($K$9:K453,"&gt;0")," ")</f>
        <v> </v>
      </c>
    </row>
    <row r="454" spans="1:15" s="53" customFormat="1" ht="13.5" customHeight="1">
      <c r="A454" s="54" t="s">
        <v>2820</v>
      </c>
      <c r="B454" s="54" t="str">
        <f t="shared" si="8"/>
        <v> </v>
      </c>
      <c r="C454" s="68" t="s">
        <v>515</v>
      </c>
      <c r="D454" s="68" t="s">
        <v>515</v>
      </c>
      <c r="E454" s="68" t="s">
        <v>2758</v>
      </c>
      <c r="F454" s="68" t="s">
        <v>2500</v>
      </c>
      <c r="G454" s="126"/>
      <c r="H454" s="126"/>
      <c r="I454" s="164"/>
      <c r="J454" s="72"/>
      <c r="K454" s="56"/>
      <c r="L454" s="31"/>
      <c r="M454" s="31"/>
      <c r="O454" s="53" t="str">
        <f>IF(K454&gt;0,COUNTIF($K$9:K454,"&gt;0")," ")</f>
        <v> </v>
      </c>
    </row>
    <row r="455" spans="1:16" s="53" customFormat="1" ht="13.5" customHeight="1">
      <c r="A455" s="54" t="s">
        <v>2820</v>
      </c>
      <c r="B455" s="54" t="str">
        <f t="shared" si="8"/>
        <v> </v>
      </c>
      <c r="C455" s="55" t="s">
        <v>1468</v>
      </c>
      <c r="D455" s="55" t="s">
        <v>1468</v>
      </c>
      <c r="E455" s="55" t="s">
        <v>2758</v>
      </c>
      <c r="F455" s="55" t="s">
        <v>2500</v>
      </c>
      <c r="G455" s="78"/>
      <c r="H455" s="78"/>
      <c r="I455" s="164"/>
      <c r="J455" s="72"/>
      <c r="K455" s="56"/>
      <c r="L455" s="31"/>
      <c r="M455" s="31"/>
      <c r="O455" s="53" t="str">
        <f>IF(K455&gt;0,COUNTIF($K$9:K455,"&gt;0")," ")</f>
        <v> </v>
      </c>
      <c r="P455" s="16"/>
    </row>
    <row r="456" spans="1:16" s="53" customFormat="1" ht="13.5" customHeight="1">
      <c r="A456" s="54" t="s">
        <v>2820</v>
      </c>
      <c r="B456" s="54" t="str">
        <f t="shared" si="8"/>
        <v> </v>
      </c>
      <c r="C456" s="55" t="s">
        <v>1469</v>
      </c>
      <c r="D456" s="55" t="s">
        <v>1469</v>
      </c>
      <c r="E456" s="55" t="s">
        <v>2759</v>
      </c>
      <c r="F456" s="55" t="s">
        <v>2501</v>
      </c>
      <c r="G456" s="78"/>
      <c r="H456" s="78"/>
      <c r="I456" s="164"/>
      <c r="J456" s="72"/>
      <c r="K456" s="56"/>
      <c r="L456" s="31"/>
      <c r="M456" s="31"/>
      <c r="O456" s="53" t="str">
        <f>IF(K456&gt;0,COUNTIF($K$9:K456,"&gt;0")," ")</f>
        <v> </v>
      </c>
      <c r="P456" s="16"/>
    </row>
    <row r="457" spans="1:16" s="53" customFormat="1" ht="13.5" customHeight="1">
      <c r="A457" s="54" t="s">
        <v>2820</v>
      </c>
      <c r="B457" s="54" t="str">
        <f t="shared" si="8"/>
        <v> </v>
      </c>
      <c r="C457" s="55" t="s">
        <v>1470</v>
      </c>
      <c r="D457" s="55" t="s">
        <v>1470</v>
      </c>
      <c r="E457" s="55" t="s">
        <v>516</v>
      </c>
      <c r="F457" s="55" t="s">
        <v>2502</v>
      </c>
      <c r="G457" s="78"/>
      <c r="H457" s="78"/>
      <c r="I457" s="164"/>
      <c r="J457" s="72"/>
      <c r="K457" s="56"/>
      <c r="L457" s="31"/>
      <c r="M457" s="31"/>
      <c r="O457" s="53" t="str">
        <f>IF(K457&gt;0,COUNTIF($K$9:K457,"&gt;0")," ")</f>
        <v> </v>
      </c>
      <c r="P457" s="16"/>
    </row>
    <row r="458" spans="1:15" s="53" customFormat="1" ht="24">
      <c r="A458" s="54">
        <v>182</v>
      </c>
      <c r="B458" s="54">
        <f t="shared" si="8"/>
        <v>182</v>
      </c>
      <c r="C458" s="55" t="s">
        <v>1471</v>
      </c>
      <c r="D458" s="55" t="s">
        <v>1471</v>
      </c>
      <c r="E458" s="55" t="s">
        <v>517</v>
      </c>
      <c r="F458" s="55" t="s">
        <v>2503</v>
      </c>
      <c r="G458" s="78" t="s">
        <v>2903</v>
      </c>
      <c r="H458" s="78" t="s">
        <v>2903</v>
      </c>
      <c r="I458" s="164">
        <v>671.23</v>
      </c>
      <c r="J458" s="72">
        <f>I458</f>
        <v>671.23</v>
      </c>
      <c r="K458" s="115"/>
      <c r="L458" s="56">
        <f>ROUND(I458*K458,2)</f>
        <v>0</v>
      </c>
      <c r="M458" s="56" t="e">
        <f>ROUND(J458*#REF!,2)</f>
        <v>#REF!</v>
      </c>
      <c r="O458" s="53" t="str">
        <f>IF(K458&gt;0,COUNTIF($K$9:K458,"&gt;0")," ")</f>
        <v> </v>
      </c>
    </row>
    <row r="459" spans="1:15" s="53" customFormat="1" ht="13.5" customHeight="1">
      <c r="A459" s="54" t="s">
        <v>2820</v>
      </c>
      <c r="B459" s="54" t="str">
        <f t="shared" si="8"/>
        <v> </v>
      </c>
      <c r="C459" s="55" t="s">
        <v>1472</v>
      </c>
      <c r="D459" s="55" t="s">
        <v>1472</v>
      </c>
      <c r="E459" s="55" t="s">
        <v>2760</v>
      </c>
      <c r="F459" s="55" t="s">
        <v>2504</v>
      </c>
      <c r="G459" s="78"/>
      <c r="H459" s="78"/>
      <c r="I459" s="164"/>
      <c r="J459" s="72"/>
      <c r="K459" s="56"/>
      <c r="L459" s="56"/>
      <c r="M459" s="56"/>
      <c r="O459" s="53" t="str">
        <f>IF(K459&gt;0,COUNTIF($K$9:K459,"&gt;0")," ")</f>
        <v> </v>
      </c>
    </row>
    <row r="460" spans="1:15" s="53" customFormat="1" ht="24">
      <c r="A460" s="54" t="s">
        <v>2820</v>
      </c>
      <c r="B460" s="54" t="str">
        <f t="shared" si="8"/>
        <v> </v>
      </c>
      <c r="C460" s="55" t="s">
        <v>1473</v>
      </c>
      <c r="D460" s="55" t="s">
        <v>1473</v>
      </c>
      <c r="E460" s="55" t="s">
        <v>518</v>
      </c>
      <c r="F460" s="55" t="s">
        <v>2505</v>
      </c>
      <c r="G460" s="78"/>
      <c r="H460" s="78"/>
      <c r="I460" s="164"/>
      <c r="J460" s="72"/>
      <c r="K460" s="56"/>
      <c r="L460" s="56"/>
      <c r="M460" s="56"/>
      <c r="O460" s="53" t="str">
        <f>IF(K460&gt;0,COUNTIF($K$9:K460,"&gt;0")," ")</f>
        <v> </v>
      </c>
    </row>
    <row r="461" spans="1:15" s="53" customFormat="1" ht="24">
      <c r="A461" s="54">
        <v>183</v>
      </c>
      <c r="B461" s="54">
        <f aca="true" t="shared" si="9" ref="B461:B524">A461</f>
        <v>183</v>
      </c>
      <c r="C461" s="55" t="s">
        <v>1474</v>
      </c>
      <c r="D461" s="55" t="s">
        <v>1474</v>
      </c>
      <c r="E461" s="55" t="s">
        <v>519</v>
      </c>
      <c r="F461" s="55" t="s">
        <v>2506</v>
      </c>
      <c r="G461" s="78" t="s">
        <v>2899</v>
      </c>
      <c r="H461" s="78" t="s">
        <v>2899</v>
      </c>
      <c r="I461" s="164">
        <v>497</v>
      </c>
      <c r="J461" s="72">
        <f>I461</f>
        <v>497</v>
      </c>
      <c r="K461" s="115"/>
      <c r="L461" s="56">
        <f>ROUND(I461*K461,2)</f>
        <v>0</v>
      </c>
      <c r="M461" s="56" t="e">
        <f>ROUND(J461*#REF!,2)</f>
        <v>#REF!</v>
      </c>
      <c r="O461" s="53" t="str">
        <f>IF(K461&gt;0,COUNTIF($K$9:K461,"&gt;0")," ")</f>
        <v> </v>
      </c>
    </row>
    <row r="462" spans="1:15" s="53" customFormat="1" ht="13.5" customHeight="1">
      <c r="A462" s="54">
        <v>184</v>
      </c>
      <c r="B462" s="54">
        <f t="shared" si="9"/>
        <v>184</v>
      </c>
      <c r="C462" s="55" t="s">
        <v>1475</v>
      </c>
      <c r="D462" s="55" t="s">
        <v>1475</v>
      </c>
      <c r="E462" s="55" t="s">
        <v>2761</v>
      </c>
      <c r="F462" s="55" t="s">
        <v>2507</v>
      </c>
      <c r="G462" s="78" t="s">
        <v>2899</v>
      </c>
      <c r="H462" s="78" t="s">
        <v>2899</v>
      </c>
      <c r="I462" s="164">
        <v>266</v>
      </c>
      <c r="J462" s="72">
        <f>I462</f>
        <v>266</v>
      </c>
      <c r="K462" s="115"/>
      <c r="L462" s="56">
        <f>ROUND(I462*K462,2)</f>
        <v>0</v>
      </c>
      <c r="M462" s="56" t="e">
        <f>ROUND(J462*#REF!,2)</f>
        <v>#REF!</v>
      </c>
      <c r="O462" s="53" t="str">
        <f>IF(K462&gt;0,COUNTIF($K$9:K462,"&gt;0")," ")</f>
        <v> </v>
      </c>
    </row>
    <row r="463" spans="1:15" s="53" customFormat="1" ht="13.5" customHeight="1">
      <c r="A463" s="54">
        <v>185</v>
      </c>
      <c r="B463" s="54">
        <f t="shared" si="9"/>
        <v>185</v>
      </c>
      <c r="C463" s="55" t="s">
        <v>1476</v>
      </c>
      <c r="D463" s="55" t="s">
        <v>1476</v>
      </c>
      <c r="E463" s="55" t="s">
        <v>520</v>
      </c>
      <c r="F463" s="55" t="s">
        <v>2508</v>
      </c>
      <c r="G463" s="78" t="s">
        <v>2899</v>
      </c>
      <c r="H463" s="78" t="s">
        <v>2899</v>
      </c>
      <c r="I463" s="164">
        <v>497</v>
      </c>
      <c r="J463" s="72">
        <f>I463</f>
        <v>497</v>
      </c>
      <c r="K463" s="115"/>
      <c r="L463" s="56">
        <f>ROUND(I463*K463,2)</f>
        <v>0</v>
      </c>
      <c r="M463" s="56" t="e">
        <f>ROUND(J463*#REF!,2)</f>
        <v>#REF!</v>
      </c>
      <c r="O463" s="53" t="str">
        <f>IF(K463&gt;0,COUNTIF($K$9:K463,"&gt;0")," ")</f>
        <v> </v>
      </c>
    </row>
    <row r="464" spans="1:15" s="53" customFormat="1" ht="13.5" customHeight="1">
      <c r="A464" s="54" t="s">
        <v>2820</v>
      </c>
      <c r="B464" s="54" t="str">
        <f t="shared" si="9"/>
        <v> </v>
      </c>
      <c r="C464" s="12"/>
      <c r="D464" s="12"/>
      <c r="E464" s="59" t="s">
        <v>1408</v>
      </c>
      <c r="F464" s="59" t="s">
        <v>2851</v>
      </c>
      <c r="G464" s="60"/>
      <c r="H464" s="60"/>
      <c r="I464" s="167"/>
      <c r="J464" s="142"/>
      <c r="K464" s="67"/>
      <c r="L464" s="67">
        <f>SUM(L458:L463)</f>
        <v>0</v>
      </c>
      <c r="M464" s="67" t="e">
        <f>SUM(M458:M463)</f>
        <v>#REF!</v>
      </c>
      <c r="O464" s="53" t="str">
        <f>IF(K464&gt;0,COUNTIF($K$9:K464,"&gt;0")," ")</f>
        <v> </v>
      </c>
    </row>
    <row r="465" spans="1:15" s="53" customFormat="1" ht="12.75">
      <c r="A465" s="54" t="s">
        <v>2820</v>
      </c>
      <c r="B465" s="54" t="str">
        <f t="shared" si="9"/>
        <v> </v>
      </c>
      <c r="C465" s="12"/>
      <c r="D465" s="12"/>
      <c r="E465" s="63"/>
      <c r="F465" s="63"/>
      <c r="G465" s="64"/>
      <c r="H465" s="64"/>
      <c r="I465" s="164"/>
      <c r="J465" s="72"/>
      <c r="K465" s="56"/>
      <c r="L465" s="56"/>
      <c r="M465" s="56"/>
      <c r="O465" s="53" t="str">
        <f>IF(K465&gt;0,COUNTIF($K$9:K465,"&gt;0")," ")</f>
        <v> </v>
      </c>
    </row>
    <row r="466" spans="1:15" s="53" customFormat="1" ht="13.5" customHeight="1">
      <c r="A466" s="54" t="s">
        <v>2820</v>
      </c>
      <c r="B466" s="54" t="str">
        <f t="shared" si="9"/>
        <v> </v>
      </c>
      <c r="C466" s="68" t="s">
        <v>521</v>
      </c>
      <c r="D466" s="68" t="s">
        <v>521</v>
      </c>
      <c r="E466" s="68" t="s">
        <v>2762</v>
      </c>
      <c r="F466" s="68" t="s">
        <v>2509</v>
      </c>
      <c r="G466" s="126"/>
      <c r="H466" s="126"/>
      <c r="I466" s="164"/>
      <c r="J466" s="72"/>
      <c r="K466" s="56"/>
      <c r="L466" s="56"/>
      <c r="M466" s="56"/>
      <c r="O466" s="53" t="str">
        <f>IF(K466&gt;0,COUNTIF($K$9:K466,"&gt;0")," ")</f>
        <v> </v>
      </c>
    </row>
    <row r="467" spans="1:16" s="53" customFormat="1" ht="13.5" customHeight="1">
      <c r="A467" s="54" t="s">
        <v>2820</v>
      </c>
      <c r="B467" s="54" t="str">
        <f t="shared" si="9"/>
        <v> </v>
      </c>
      <c r="C467" s="55" t="s">
        <v>522</v>
      </c>
      <c r="D467" s="55" t="s">
        <v>522</v>
      </c>
      <c r="E467" s="55" t="s">
        <v>2763</v>
      </c>
      <c r="F467" s="55" t="s">
        <v>2510</v>
      </c>
      <c r="G467" s="78"/>
      <c r="H467" s="78"/>
      <c r="I467" s="164"/>
      <c r="J467" s="72"/>
      <c r="K467" s="56"/>
      <c r="L467" s="56"/>
      <c r="M467" s="56"/>
      <c r="O467" s="53" t="str">
        <f>IF(K467&gt;0,COUNTIF($K$9:K467,"&gt;0")," ")</f>
        <v> </v>
      </c>
      <c r="P467" s="16"/>
    </row>
    <row r="468" spans="1:16" s="53" customFormat="1" ht="13.5" customHeight="1">
      <c r="A468" s="54" t="s">
        <v>2820</v>
      </c>
      <c r="B468" s="54" t="str">
        <f t="shared" si="9"/>
        <v> </v>
      </c>
      <c r="C468" s="55" t="s">
        <v>1477</v>
      </c>
      <c r="D468" s="55" t="s">
        <v>1477</v>
      </c>
      <c r="E468" s="55" t="s">
        <v>2764</v>
      </c>
      <c r="F468" s="55" t="s">
        <v>2511</v>
      </c>
      <c r="G468" s="78"/>
      <c r="H468" s="78"/>
      <c r="I468" s="164"/>
      <c r="J468" s="72"/>
      <c r="K468" s="56"/>
      <c r="L468" s="56"/>
      <c r="M468" s="56"/>
      <c r="O468" s="53" t="str">
        <f>IF(K468&gt;0,COUNTIF($K$9:K468,"&gt;0")," ")</f>
        <v> </v>
      </c>
      <c r="P468" s="16"/>
    </row>
    <row r="469" spans="1:16" s="53" customFormat="1" ht="13.5" customHeight="1">
      <c r="A469" s="54" t="s">
        <v>2820</v>
      </c>
      <c r="B469" s="54" t="str">
        <f t="shared" si="9"/>
        <v> </v>
      </c>
      <c r="C469" s="55" t="s">
        <v>1478</v>
      </c>
      <c r="D469" s="55" t="s">
        <v>1478</v>
      </c>
      <c r="E469" s="55" t="s">
        <v>523</v>
      </c>
      <c r="F469" s="55" t="s">
        <v>2512</v>
      </c>
      <c r="G469" s="78"/>
      <c r="H469" s="78"/>
      <c r="I469" s="164"/>
      <c r="J469" s="72"/>
      <c r="K469" s="56"/>
      <c r="L469" s="56"/>
      <c r="M469" s="56"/>
      <c r="O469" s="53" t="str">
        <f>IF(K469&gt;0,COUNTIF($K$9:K469,"&gt;0")," ")</f>
        <v> </v>
      </c>
      <c r="P469" s="16"/>
    </row>
    <row r="470" spans="1:15" s="53" customFormat="1" ht="13.5" customHeight="1">
      <c r="A470" s="54">
        <v>186</v>
      </c>
      <c r="B470" s="54">
        <f t="shared" si="9"/>
        <v>186</v>
      </c>
      <c r="C470" s="55" t="s">
        <v>1479</v>
      </c>
      <c r="D470" s="55" t="s">
        <v>1479</v>
      </c>
      <c r="E470" s="55" t="s">
        <v>524</v>
      </c>
      <c r="F470" s="55" t="s">
        <v>2513</v>
      </c>
      <c r="G470" s="78" t="s">
        <v>2898</v>
      </c>
      <c r="H470" s="78" t="s">
        <v>2898</v>
      </c>
      <c r="I470" s="164">
        <v>178086.321</v>
      </c>
      <c r="J470" s="72">
        <f>I470</f>
        <v>178086.321</v>
      </c>
      <c r="K470" s="115"/>
      <c r="L470" s="56">
        <f>ROUND(I470*K470,2)</f>
        <v>0</v>
      </c>
      <c r="M470" s="56" t="e">
        <f>ROUND(J470*#REF!,2)</f>
        <v>#REF!</v>
      </c>
      <c r="O470" s="53" t="str">
        <f>IF(K470&gt;0,COUNTIF($K$9:K470,"&gt;0")," ")</f>
        <v> </v>
      </c>
    </row>
    <row r="471" spans="1:15" s="53" customFormat="1" ht="13.5" customHeight="1">
      <c r="A471" s="54" t="s">
        <v>2820</v>
      </c>
      <c r="B471" s="54" t="str">
        <f t="shared" si="9"/>
        <v> </v>
      </c>
      <c r="C471" s="55" t="s">
        <v>525</v>
      </c>
      <c r="D471" s="55" t="s">
        <v>525</v>
      </c>
      <c r="E471" s="55" t="s">
        <v>1989</v>
      </c>
      <c r="F471" s="55" t="s">
        <v>2049</v>
      </c>
      <c r="G471" s="78"/>
      <c r="H471" s="78"/>
      <c r="I471" s="164"/>
      <c r="J471" s="72"/>
      <c r="K471" s="56"/>
      <c r="L471" s="56"/>
      <c r="M471" s="56"/>
      <c r="O471" s="53" t="str">
        <f>IF(K471&gt;0,COUNTIF($K$9:K471,"&gt;0")," ")</f>
        <v> </v>
      </c>
    </row>
    <row r="472" spans="1:15" s="53" customFormat="1" ht="38.25" customHeight="1">
      <c r="A472" s="54">
        <v>187</v>
      </c>
      <c r="B472" s="54">
        <f t="shared" si="9"/>
        <v>187</v>
      </c>
      <c r="C472" s="55" t="s">
        <v>526</v>
      </c>
      <c r="D472" s="55" t="s">
        <v>526</v>
      </c>
      <c r="E472" s="55" t="s">
        <v>527</v>
      </c>
      <c r="F472" s="55" t="s">
        <v>2514</v>
      </c>
      <c r="G472" s="78" t="s">
        <v>2898</v>
      </c>
      <c r="H472" s="78" t="s">
        <v>2898</v>
      </c>
      <c r="I472" s="164">
        <v>178086.321</v>
      </c>
      <c r="J472" s="72">
        <f>I472</f>
        <v>178086.321</v>
      </c>
      <c r="K472" s="115"/>
      <c r="L472" s="56">
        <f>ROUND(I472*K472,2)</f>
        <v>0</v>
      </c>
      <c r="M472" s="56" t="e">
        <f>ROUND(J472*#REF!,2)</f>
        <v>#REF!</v>
      </c>
      <c r="O472" s="53" t="str">
        <f>IF(K472&gt;0,COUNTIF($K$9:K472,"&gt;0")," ")</f>
        <v> </v>
      </c>
    </row>
    <row r="473" spans="1:15" s="53" customFormat="1" ht="13.5" customHeight="1">
      <c r="A473" s="54">
        <v>188</v>
      </c>
      <c r="B473" s="54">
        <f t="shared" si="9"/>
        <v>188</v>
      </c>
      <c r="C473" s="55" t="s">
        <v>528</v>
      </c>
      <c r="D473" s="55" t="s">
        <v>528</v>
      </c>
      <c r="E473" s="55" t="s">
        <v>529</v>
      </c>
      <c r="F473" s="55" t="s">
        <v>2515</v>
      </c>
      <c r="G473" s="78" t="s">
        <v>2898</v>
      </c>
      <c r="H473" s="78" t="s">
        <v>2898</v>
      </c>
      <c r="I473" s="164">
        <v>88000</v>
      </c>
      <c r="J473" s="72">
        <f>I473</f>
        <v>88000</v>
      </c>
      <c r="K473" s="115"/>
      <c r="L473" s="56">
        <f>ROUND(I473*K473,2)</f>
        <v>0</v>
      </c>
      <c r="M473" s="56" t="e">
        <f>ROUND(J473*#REF!,2)</f>
        <v>#REF!</v>
      </c>
      <c r="O473" s="53" t="str">
        <f>IF(K473&gt;0,COUNTIF($K$9:K473,"&gt;0")," ")</f>
        <v> </v>
      </c>
    </row>
    <row r="474" spans="1:15" s="53" customFormat="1" ht="13.5" customHeight="1">
      <c r="A474" s="54" t="s">
        <v>2820</v>
      </c>
      <c r="B474" s="54" t="str">
        <f t="shared" si="9"/>
        <v> </v>
      </c>
      <c r="C474" s="55" t="s">
        <v>530</v>
      </c>
      <c r="D474" s="55" t="s">
        <v>530</v>
      </c>
      <c r="E474" s="55" t="s">
        <v>2011</v>
      </c>
      <c r="F474" s="55" t="s">
        <v>2091</v>
      </c>
      <c r="G474" s="78"/>
      <c r="H474" s="78"/>
      <c r="I474" s="164"/>
      <c r="J474" s="72"/>
      <c r="K474" s="56"/>
      <c r="L474" s="56"/>
      <c r="M474" s="56"/>
      <c r="O474" s="53" t="str">
        <f>IF(K474&gt;0,COUNTIF($K$9:K474,"&gt;0")," ")</f>
        <v> </v>
      </c>
    </row>
    <row r="475" spans="1:15" s="53" customFormat="1" ht="13.5" customHeight="1">
      <c r="A475" s="54" t="s">
        <v>2820</v>
      </c>
      <c r="B475" s="54" t="str">
        <f t="shared" si="9"/>
        <v> </v>
      </c>
      <c r="C475" s="55" t="s">
        <v>1484</v>
      </c>
      <c r="D475" s="55" t="s">
        <v>1484</v>
      </c>
      <c r="E475" s="55" t="s">
        <v>2765</v>
      </c>
      <c r="F475" s="55" t="s">
        <v>2516</v>
      </c>
      <c r="G475" s="78"/>
      <c r="H475" s="78"/>
      <c r="I475" s="164"/>
      <c r="J475" s="72"/>
      <c r="K475" s="56"/>
      <c r="L475" s="56"/>
      <c r="M475" s="56"/>
      <c r="O475" s="53" t="str">
        <f>IF(K475&gt;0,COUNTIF($K$9:K475,"&gt;0")," ")</f>
        <v> </v>
      </c>
    </row>
    <row r="476" spans="1:15" s="53" customFormat="1" ht="13.5" customHeight="1">
      <c r="A476" s="54" t="s">
        <v>2820</v>
      </c>
      <c r="B476" s="54" t="str">
        <f t="shared" si="9"/>
        <v> </v>
      </c>
      <c r="C476" s="55" t="s">
        <v>1485</v>
      </c>
      <c r="D476" s="55" t="s">
        <v>1485</v>
      </c>
      <c r="E476" s="55" t="s">
        <v>536</v>
      </c>
      <c r="F476" s="55" t="s">
        <v>2517</v>
      </c>
      <c r="G476" s="78"/>
      <c r="H476" s="78"/>
      <c r="I476" s="164"/>
      <c r="J476" s="72"/>
      <c r="K476" s="56"/>
      <c r="L476" s="56"/>
      <c r="M476" s="56"/>
      <c r="O476" s="53" t="str">
        <f>IF(K476&gt;0,COUNTIF($K$9:K476,"&gt;0")," ")</f>
        <v> </v>
      </c>
    </row>
    <row r="477" spans="1:15" s="53" customFormat="1" ht="13.5" customHeight="1">
      <c r="A477" s="54">
        <v>189</v>
      </c>
      <c r="B477" s="54">
        <f t="shared" si="9"/>
        <v>189</v>
      </c>
      <c r="C477" s="55" t="s">
        <v>1486</v>
      </c>
      <c r="D477" s="55" t="s">
        <v>1486</v>
      </c>
      <c r="E477" s="55" t="s">
        <v>537</v>
      </c>
      <c r="F477" s="55" t="s">
        <v>537</v>
      </c>
      <c r="G477" s="78" t="s">
        <v>2900</v>
      </c>
      <c r="H477" s="78" t="s">
        <v>2910</v>
      </c>
      <c r="I477" s="164">
        <v>1</v>
      </c>
      <c r="J477" s="72">
        <f>I477</f>
        <v>1</v>
      </c>
      <c r="K477" s="115"/>
      <c r="L477" s="56">
        <f>ROUND(I477*K477,2)</f>
        <v>0</v>
      </c>
      <c r="M477" s="56" t="e">
        <f>ROUND(J477*#REF!,2)</f>
        <v>#REF!</v>
      </c>
      <c r="O477" s="53" t="str">
        <f>IF(K477&gt;0,COUNTIF($K$9:K477,"&gt;0")," ")</f>
        <v> </v>
      </c>
    </row>
    <row r="478" spans="1:15" s="53" customFormat="1" ht="13.5" customHeight="1">
      <c r="A478" s="54" t="s">
        <v>2820</v>
      </c>
      <c r="B478" s="54" t="str">
        <f t="shared" si="9"/>
        <v> </v>
      </c>
      <c r="C478" s="55" t="s">
        <v>1487</v>
      </c>
      <c r="D478" s="55" t="s">
        <v>1487</v>
      </c>
      <c r="E478" s="55" t="s">
        <v>2766</v>
      </c>
      <c r="F478" s="55" t="s">
        <v>2518</v>
      </c>
      <c r="G478" s="78"/>
      <c r="H478" s="78"/>
      <c r="I478" s="164"/>
      <c r="J478" s="72"/>
      <c r="K478" s="56"/>
      <c r="L478" s="56"/>
      <c r="M478" s="56"/>
      <c r="O478" s="53" t="str">
        <f>IF(K478&gt;0,COUNTIF($K$9:K478,"&gt;0")," ")</f>
        <v> </v>
      </c>
    </row>
    <row r="479" spans="1:15" s="53" customFormat="1" ht="13.5" customHeight="1">
      <c r="A479" s="54">
        <v>190</v>
      </c>
      <c r="B479" s="54">
        <f t="shared" si="9"/>
        <v>190</v>
      </c>
      <c r="C479" s="55" t="s">
        <v>1488</v>
      </c>
      <c r="D479" s="55" t="s">
        <v>1488</v>
      </c>
      <c r="E479" s="55" t="s">
        <v>538</v>
      </c>
      <c r="F479" s="55" t="s">
        <v>538</v>
      </c>
      <c r="G479" s="78" t="s">
        <v>2900</v>
      </c>
      <c r="H479" s="78" t="s">
        <v>2910</v>
      </c>
      <c r="I479" s="164">
        <v>2</v>
      </c>
      <c r="J479" s="72">
        <f>I479</f>
        <v>2</v>
      </c>
      <c r="K479" s="115"/>
      <c r="L479" s="56">
        <f>ROUND(I479*K479,2)</f>
        <v>0</v>
      </c>
      <c r="M479" s="56" t="e">
        <f>ROUND(J479*#REF!,2)</f>
        <v>#REF!</v>
      </c>
      <c r="O479" s="53" t="str">
        <f>IF(K479&gt;0,COUNTIF($K$9:K479,"&gt;0")," ")</f>
        <v> </v>
      </c>
    </row>
    <row r="480" spans="1:15" s="53" customFormat="1" ht="13.5" customHeight="1">
      <c r="A480" s="54">
        <v>191</v>
      </c>
      <c r="B480" s="54">
        <f t="shared" si="9"/>
        <v>191</v>
      </c>
      <c r="C480" s="55" t="s">
        <v>1489</v>
      </c>
      <c r="D480" s="55" t="s">
        <v>1489</v>
      </c>
      <c r="E480" s="55" t="s">
        <v>539</v>
      </c>
      <c r="F480" s="55" t="s">
        <v>539</v>
      </c>
      <c r="G480" s="78" t="s">
        <v>2900</v>
      </c>
      <c r="H480" s="78" t="s">
        <v>2910</v>
      </c>
      <c r="I480" s="164">
        <v>2</v>
      </c>
      <c r="J480" s="72">
        <f>I480</f>
        <v>2</v>
      </c>
      <c r="K480" s="115"/>
      <c r="L480" s="56">
        <f>ROUND(I480*K480,2)</f>
        <v>0</v>
      </c>
      <c r="M480" s="56" t="e">
        <f>ROUND(J480*#REF!,2)</f>
        <v>#REF!</v>
      </c>
      <c r="O480" s="53" t="str">
        <f>IF(K480&gt;0,COUNTIF($K$9:K480,"&gt;0")," ")</f>
        <v> </v>
      </c>
    </row>
    <row r="481" spans="1:15" s="53" customFormat="1" ht="13.5" customHeight="1">
      <c r="A481" s="54" t="s">
        <v>2820</v>
      </c>
      <c r="B481" s="54" t="str">
        <f t="shared" si="9"/>
        <v> </v>
      </c>
      <c r="C481" s="55" t="s">
        <v>1490</v>
      </c>
      <c r="D481" s="55" t="s">
        <v>1490</v>
      </c>
      <c r="E481" s="55" t="s">
        <v>540</v>
      </c>
      <c r="F481" s="55" t="s">
        <v>2519</v>
      </c>
      <c r="G481" s="78"/>
      <c r="H481" s="78"/>
      <c r="I481" s="164"/>
      <c r="J481" s="72"/>
      <c r="K481" s="56"/>
      <c r="L481" s="56"/>
      <c r="M481" s="56"/>
      <c r="O481" s="53" t="str">
        <f>IF(K481&gt;0,COUNTIF($K$9:K481,"&gt;0")," ")</f>
        <v> </v>
      </c>
    </row>
    <row r="482" spans="1:15" s="53" customFormat="1" ht="13.5" customHeight="1">
      <c r="A482" s="54">
        <v>192</v>
      </c>
      <c r="B482" s="54">
        <f t="shared" si="9"/>
        <v>192</v>
      </c>
      <c r="C482" s="55" t="s">
        <v>1491</v>
      </c>
      <c r="D482" s="55" t="s">
        <v>1491</v>
      </c>
      <c r="E482" s="55" t="s">
        <v>541</v>
      </c>
      <c r="F482" s="55" t="s">
        <v>541</v>
      </c>
      <c r="G482" s="78" t="s">
        <v>2900</v>
      </c>
      <c r="H482" s="78" t="s">
        <v>2910</v>
      </c>
      <c r="I482" s="164">
        <v>4</v>
      </c>
      <c r="J482" s="72">
        <f>I482</f>
        <v>4</v>
      </c>
      <c r="K482" s="115"/>
      <c r="L482" s="56">
        <f>ROUND(I482*K482,2)</f>
        <v>0</v>
      </c>
      <c r="M482" s="56" t="e">
        <f>ROUND(J482*#REF!,2)</f>
        <v>#REF!</v>
      </c>
      <c r="O482" s="53" t="str">
        <f>IF(K482&gt;0,COUNTIF($K$9:K482,"&gt;0")," ")</f>
        <v> </v>
      </c>
    </row>
    <row r="483" spans="1:15" s="53" customFormat="1" ht="13.5" customHeight="1">
      <c r="A483" s="54" t="s">
        <v>2820</v>
      </c>
      <c r="B483" s="54" t="str">
        <f t="shared" si="9"/>
        <v> </v>
      </c>
      <c r="C483" s="55" t="s">
        <v>1492</v>
      </c>
      <c r="D483" s="55" t="s">
        <v>1492</v>
      </c>
      <c r="E483" s="55" t="s">
        <v>542</v>
      </c>
      <c r="F483" s="55" t="s">
        <v>2520</v>
      </c>
      <c r="G483" s="78"/>
      <c r="H483" s="78"/>
      <c r="I483" s="164"/>
      <c r="J483" s="72"/>
      <c r="K483" s="56"/>
      <c r="L483" s="56"/>
      <c r="M483" s="56"/>
      <c r="O483" s="53" t="str">
        <f>IF(K483&gt;0,COUNTIF($K$9:K483,"&gt;0")," ")</f>
        <v> </v>
      </c>
    </row>
    <row r="484" spans="1:15" s="53" customFormat="1" ht="13.5" customHeight="1">
      <c r="A484" s="54">
        <v>193</v>
      </c>
      <c r="B484" s="54">
        <f t="shared" si="9"/>
        <v>193</v>
      </c>
      <c r="C484" s="55" t="s">
        <v>1493</v>
      </c>
      <c r="D484" s="55" t="s">
        <v>1493</v>
      </c>
      <c r="E484" s="55" t="s">
        <v>543</v>
      </c>
      <c r="F484" s="55" t="s">
        <v>543</v>
      </c>
      <c r="G484" s="78" t="s">
        <v>2900</v>
      </c>
      <c r="H484" s="78" t="s">
        <v>2910</v>
      </c>
      <c r="I484" s="164">
        <v>10</v>
      </c>
      <c r="J484" s="72">
        <f>I484</f>
        <v>10</v>
      </c>
      <c r="K484" s="115"/>
      <c r="L484" s="56">
        <f>ROUND(I484*K484,2)</f>
        <v>0</v>
      </c>
      <c r="M484" s="56" t="e">
        <f>ROUND(J484*#REF!,2)</f>
        <v>#REF!</v>
      </c>
      <c r="O484" s="53" t="str">
        <f>IF(K484&gt;0,COUNTIF($K$9:K484,"&gt;0")," ")</f>
        <v> </v>
      </c>
    </row>
    <row r="485" spans="1:15" s="53" customFormat="1" ht="13.5" customHeight="1">
      <c r="A485" s="54" t="s">
        <v>2820</v>
      </c>
      <c r="B485" s="54" t="str">
        <f t="shared" si="9"/>
        <v> </v>
      </c>
      <c r="C485" s="55" t="s">
        <v>531</v>
      </c>
      <c r="D485" s="55" t="s">
        <v>531</v>
      </c>
      <c r="E485" s="55" t="s">
        <v>2767</v>
      </c>
      <c r="F485" s="55" t="s">
        <v>2521</v>
      </c>
      <c r="G485" s="78"/>
      <c r="H485" s="78"/>
      <c r="I485" s="164"/>
      <c r="J485" s="72">
        <f>I485</f>
        <v>0</v>
      </c>
      <c r="K485" s="56"/>
      <c r="L485" s="33"/>
      <c r="M485" s="33"/>
      <c r="O485" s="53" t="str">
        <f>IF(K485&gt;0,COUNTIF($K$9:K485,"&gt;0")," ")</f>
        <v> </v>
      </c>
    </row>
    <row r="486" spans="1:15" s="53" customFormat="1" ht="13.5" customHeight="1">
      <c r="A486" s="54" t="s">
        <v>2820</v>
      </c>
      <c r="B486" s="54" t="str">
        <f t="shared" si="9"/>
        <v> </v>
      </c>
      <c r="C486" s="55" t="s">
        <v>1480</v>
      </c>
      <c r="D486" s="55" t="s">
        <v>1480</v>
      </c>
      <c r="E486" s="55" t="s">
        <v>532</v>
      </c>
      <c r="F486" s="55" t="s">
        <v>2522</v>
      </c>
      <c r="G486" s="78"/>
      <c r="H486" s="78"/>
      <c r="I486" s="164"/>
      <c r="J486" s="72">
        <f>I486</f>
        <v>0</v>
      </c>
      <c r="K486" s="56"/>
      <c r="L486" s="33"/>
      <c r="M486" s="33"/>
      <c r="O486" s="53" t="str">
        <f>IF(K486&gt;0,COUNTIF($K$9:K486,"&gt;0")," ")</f>
        <v> </v>
      </c>
    </row>
    <row r="487" spans="1:15" s="53" customFormat="1" ht="13.5" customHeight="1">
      <c r="A487" s="54">
        <v>194</v>
      </c>
      <c r="B487" s="54">
        <f t="shared" si="9"/>
        <v>194</v>
      </c>
      <c r="C487" s="55" t="s">
        <v>1481</v>
      </c>
      <c r="D487" s="55" t="s">
        <v>1481</v>
      </c>
      <c r="E487" s="55" t="s">
        <v>533</v>
      </c>
      <c r="F487" s="55" t="s">
        <v>2523</v>
      </c>
      <c r="G487" s="78" t="s">
        <v>2899</v>
      </c>
      <c r="H487" s="78" t="s">
        <v>2899</v>
      </c>
      <c r="I487" s="164">
        <v>7</v>
      </c>
      <c r="J487" s="72">
        <f>I487</f>
        <v>7</v>
      </c>
      <c r="K487" s="115"/>
      <c r="L487" s="56">
        <f>ROUND(I487*K487,2)</f>
        <v>0</v>
      </c>
      <c r="M487" s="56" t="e">
        <f>ROUND(J487*#REF!,2)</f>
        <v>#REF!</v>
      </c>
      <c r="O487" s="53" t="str">
        <f>IF(K487&gt;0,COUNTIF($K$9:K487,"&gt;0")," ")</f>
        <v> </v>
      </c>
    </row>
    <row r="488" spans="1:15" s="53" customFormat="1" ht="13.5" customHeight="1">
      <c r="A488" s="54" t="s">
        <v>2820</v>
      </c>
      <c r="B488" s="54" t="str">
        <f t="shared" si="9"/>
        <v> </v>
      </c>
      <c r="C488" s="55" t="s">
        <v>1482</v>
      </c>
      <c r="D488" s="55" t="s">
        <v>1482</v>
      </c>
      <c r="E488" s="55" t="s">
        <v>534</v>
      </c>
      <c r="F488" s="55" t="s">
        <v>2524</v>
      </c>
      <c r="G488" s="78"/>
      <c r="H488" s="78"/>
      <c r="I488" s="164"/>
      <c r="J488" s="72"/>
      <c r="K488" s="56"/>
      <c r="L488" s="56"/>
      <c r="M488" s="56"/>
      <c r="O488" s="53" t="str">
        <f>IF(K488&gt;0,COUNTIF($K$9:K488,"&gt;0")," ")</f>
        <v> </v>
      </c>
    </row>
    <row r="489" spans="1:15" s="53" customFormat="1" ht="13.5" customHeight="1">
      <c r="A489" s="54">
        <v>195</v>
      </c>
      <c r="B489" s="54">
        <f t="shared" si="9"/>
        <v>195</v>
      </c>
      <c r="C489" s="55" t="s">
        <v>1483</v>
      </c>
      <c r="D489" s="55" t="s">
        <v>1483</v>
      </c>
      <c r="E489" s="55" t="s">
        <v>535</v>
      </c>
      <c r="F489" s="55" t="s">
        <v>2525</v>
      </c>
      <c r="G489" s="78" t="s">
        <v>2898</v>
      </c>
      <c r="H489" s="78" t="s">
        <v>2898</v>
      </c>
      <c r="I489" s="164">
        <v>155.43</v>
      </c>
      <c r="J489" s="72">
        <f>I489</f>
        <v>155.43</v>
      </c>
      <c r="K489" s="115"/>
      <c r="L489" s="56">
        <f>ROUND(I489*K489,2)</f>
        <v>0</v>
      </c>
      <c r="M489" s="56" t="e">
        <f>ROUND(J489*#REF!,2)</f>
        <v>#REF!</v>
      </c>
      <c r="O489" s="53" t="str">
        <f>IF(K489&gt;0,COUNTIF($K$9:K489,"&gt;0")," ")</f>
        <v> </v>
      </c>
    </row>
    <row r="490" spans="1:15" s="53" customFormat="1" ht="13.5" customHeight="1">
      <c r="A490" s="54" t="s">
        <v>2820</v>
      </c>
      <c r="B490" s="54" t="str">
        <f t="shared" si="9"/>
        <v> </v>
      </c>
      <c r="C490" s="68"/>
      <c r="D490" s="68"/>
      <c r="E490" s="59" t="s">
        <v>544</v>
      </c>
      <c r="F490" s="59" t="s">
        <v>2850</v>
      </c>
      <c r="G490" s="60"/>
      <c r="H490" s="60"/>
      <c r="I490" s="167"/>
      <c r="J490" s="142"/>
      <c r="K490" s="67"/>
      <c r="L490" s="67">
        <f>SUM(L470:L489)</f>
        <v>0</v>
      </c>
      <c r="M490" s="67" t="e">
        <f>SUM(M470:M489)</f>
        <v>#REF!</v>
      </c>
      <c r="O490" s="53" t="str">
        <f>IF(K490&gt;0,COUNTIF($K$9:K490,"&gt;0")," ")</f>
        <v> </v>
      </c>
    </row>
    <row r="491" spans="1:15" s="53" customFormat="1" ht="12.75">
      <c r="A491" s="54" t="s">
        <v>2820</v>
      </c>
      <c r="B491" s="54" t="str">
        <f t="shared" si="9"/>
        <v> </v>
      </c>
      <c r="C491" s="68"/>
      <c r="D491" s="68"/>
      <c r="E491" s="68"/>
      <c r="F491" s="68"/>
      <c r="G491" s="126"/>
      <c r="H491" s="126"/>
      <c r="I491" s="164"/>
      <c r="J491" s="72"/>
      <c r="K491" s="56"/>
      <c r="L491" s="31"/>
      <c r="M491" s="31"/>
      <c r="O491" s="53" t="str">
        <f>IF(K491&gt;0,COUNTIF($K$9:K491,"&gt;0")," ")</f>
        <v> </v>
      </c>
    </row>
    <row r="492" spans="1:15" s="53" customFormat="1" ht="13.5" customHeight="1">
      <c r="A492" s="54" t="s">
        <v>2820</v>
      </c>
      <c r="B492" s="54" t="str">
        <f t="shared" si="9"/>
        <v> </v>
      </c>
      <c r="C492" s="68" t="s">
        <v>545</v>
      </c>
      <c r="D492" s="68" t="s">
        <v>545</v>
      </c>
      <c r="E492" s="68" t="s">
        <v>2768</v>
      </c>
      <c r="F492" s="68" t="s">
        <v>2527</v>
      </c>
      <c r="G492" s="126"/>
      <c r="H492" s="126"/>
      <c r="I492" s="164"/>
      <c r="J492" s="72"/>
      <c r="K492" s="56"/>
      <c r="L492" s="31"/>
      <c r="M492" s="31"/>
      <c r="O492" s="53" t="str">
        <f>IF(K492&gt;0,COUNTIF($K$9:K492,"&gt;0")," ")</f>
        <v> </v>
      </c>
    </row>
    <row r="493" spans="1:16" s="53" customFormat="1" ht="13.5" customHeight="1">
      <c r="A493" s="54" t="s">
        <v>2820</v>
      </c>
      <c r="B493" s="54" t="str">
        <f t="shared" si="9"/>
        <v> </v>
      </c>
      <c r="C493" s="55" t="s">
        <v>546</v>
      </c>
      <c r="D493" s="55" t="s">
        <v>546</v>
      </c>
      <c r="E493" s="55" t="s">
        <v>2769</v>
      </c>
      <c r="F493" s="55" t="s">
        <v>2528</v>
      </c>
      <c r="G493" s="78"/>
      <c r="H493" s="78"/>
      <c r="I493" s="164"/>
      <c r="J493" s="72"/>
      <c r="K493" s="56"/>
      <c r="L493" s="32"/>
      <c r="M493" s="32"/>
      <c r="O493" s="53" t="str">
        <f>IF(K493&gt;0,COUNTIF($K$9:K493,"&gt;0")," ")</f>
        <v> </v>
      </c>
      <c r="P493" s="16"/>
    </row>
    <row r="494" spans="1:16" s="53" customFormat="1" ht="13.5" customHeight="1">
      <c r="A494" s="54" t="s">
        <v>2820</v>
      </c>
      <c r="B494" s="54" t="str">
        <f t="shared" si="9"/>
        <v> </v>
      </c>
      <c r="C494" s="55" t="s">
        <v>547</v>
      </c>
      <c r="D494" s="55" t="s">
        <v>547</v>
      </c>
      <c r="E494" s="55" t="s">
        <v>2770</v>
      </c>
      <c r="F494" s="55" t="s">
        <v>2529</v>
      </c>
      <c r="G494" s="78"/>
      <c r="H494" s="78"/>
      <c r="I494" s="164"/>
      <c r="J494" s="72"/>
      <c r="K494" s="56"/>
      <c r="L494" s="32"/>
      <c r="M494" s="32"/>
      <c r="O494" s="53" t="str">
        <f>IF(K494&gt;0,COUNTIF($K$9:K494,"&gt;0")," ")</f>
        <v> </v>
      </c>
      <c r="P494" s="16"/>
    </row>
    <row r="495" spans="1:16" s="53" customFormat="1" ht="13.5" customHeight="1">
      <c r="A495" s="54" t="s">
        <v>2820</v>
      </c>
      <c r="B495" s="54" t="str">
        <f t="shared" si="9"/>
        <v> </v>
      </c>
      <c r="C495" s="55" t="s">
        <v>548</v>
      </c>
      <c r="D495" s="55" t="s">
        <v>548</v>
      </c>
      <c r="E495" s="55" t="s">
        <v>549</v>
      </c>
      <c r="F495" s="55" t="s">
        <v>2530</v>
      </c>
      <c r="G495" s="78"/>
      <c r="H495" s="78"/>
      <c r="I495" s="164"/>
      <c r="J495" s="72"/>
      <c r="K495" s="56"/>
      <c r="L495" s="32"/>
      <c r="M495" s="32"/>
      <c r="O495" s="53" t="str">
        <f>IF(K495&gt;0,COUNTIF($K$9:K495,"&gt;0")," ")</f>
        <v> </v>
      </c>
      <c r="P495" s="16"/>
    </row>
    <row r="496" spans="1:15" s="53" customFormat="1" ht="13.5" customHeight="1">
      <c r="A496" s="54">
        <v>196</v>
      </c>
      <c r="B496" s="54">
        <f t="shared" si="9"/>
        <v>196</v>
      </c>
      <c r="C496" s="55" t="s">
        <v>550</v>
      </c>
      <c r="D496" s="55" t="s">
        <v>550</v>
      </c>
      <c r="E496" s="55" t="s">
        <v>551</v>
      </c>
      <c r="F496" s="55" t="s">
        <v>2531</v>
      </c>
      <c r="G496" s="78" t="s">
        <v>2903</v>
      </c>
      <c r="H496" s="78" t="s">
        <v>2903</v>
      </c>
      <c r="I496" s="164">
        <v>58</v>
      </c>
      <c r="J496" s="72">
        <f>I496</f>
        <v>58</v>
      </c>
      <c r="K496" s="115"/>
      <c r="L496" s="56">
        <f>ROUND(I496*K496,2)</f>
        <v>0</v>
      </c>
      <c r="M496" s="56" t="e">
        <f>ROUND(J496*#REF!,2)</f>
        <v>#REF!</v>
      </c>
      <c r="O496" s="53" t="str">
        <f>IF(K496&gt;0,COUNTIF($K$9:K496,"&gt;0")," ")</f>
        <v> </v>
      </c>
    </row>
    <row r="497" spans="1:15" s="53" customFormat="1" ht="13.5" customHeight="1">
      <c r="A497" s="54" t="s">
        <v>2820</v>
      </c>
      <c r="B497" s="54" t="str">
        <f t="shared" si="9"/>
        <v> </v>
      </c>
      <c r="C497" s="68"/>
      <c r="D497" s="68"/>
      <c r="E497" s="59" t="s">
        <v>552</v>
      </c>
      <c r="F497" s="59" t="s">
        <v>2849</v>
      </c>
      <c r="G497" s="60"/>
      <c r="H497" s="60"/>
      <c r="I497" s="167"/>
      <c r="J497" s="142"/>
      <c r="K497" s="67"/>
      <c r="L497" s="67">
        <f>SUM(L496)</f>
        <v>0</v>
      </c>
      <c r="M497" s="67" t="e">
        <f>SUM(M496)</f>
        <v>#REF!</v>
      </c>
      <c r="O497" s="53" t="str">
        <f>IF(K497&gt;0,COUNTIF($K$9:K497,"&gt;0")," ")</f>
        <v> </v>
      </c>
    </row>
    <row r="498" spans="1:15" s="53" customFormat="1" ht="12.75">
      <c r="A498" s="54" t="s">
        <v>2820</v>
      </c>
      <c r="B498" s="54" t="str">
        <f t="shared" si="9"/>
        <v> </v>
      </c>
      <c r="C498" s="68"/>
      <c r="D498" s="68"/>
      <c r="E498" s="68"/>
      <c r="F498" s="68"/>
      <c r="G498" s="126"/>
      <c r="H498" s="126"/>
      <c r="I498" s="164"/>
      <c r="J498" s="72"/>
      <c r="K498" s="56"/>
      <c r="L498" s="31"/>
      <c r="M498" s="31"/>
      <c r="O498" s="53" t="str">
        <f>IF(K498&gt;0,COUNTIF($K$9:K498,"&gt;0")," ")</f>
        <v> </v>
      </c>
    </row>
    <row r="499" spans="1:15" s="53" customFormat="1" ht="13.5" customHeight="1">
      <c r="A499" s="54" t="s">
        <v>2820</v>
      </c>
      <c r="B499" s="54" t="str">
        <f t="shared" si="9"/>
        <v> </v>
      </c>
      <c r="C499" s="68" t="s">
        <v>553</v>
      </c>
      <c r="D499" s="68" t="s">
        <v>553</v>
      </c>
      <c r="E499" s="68" t="s">
        <v>2771</v>
      </c>
      <c r="F499" s="68" t="s">
        <v>2532</v>
      </c>
      <c r="G499" s="126"/>
      <c r="H499" s="126"/>
      <c r="I499" s="164"/>
      <c r="J499" s="72"/>
      <c r="K499" s="56"/>
      <c r="L499" s="31"/>
      <c r="M499" s="31"/>
      <c r="O499" s="53" t="str">
        <f>IF(K499&gt;0,COUNTIF($K$9:K499,"&gt;0")," ")</f>
        <v> </v>
      </c>
    </row>
    <row r="500" spans="1:16" s="53" customFormat="1" ht="13.5" customHeight="1">
      <c r="A500" s="54" t="s">
        <v>2820</v>
      </c>
      <c r="B500" s="54" t="str">
        <f t="shared" si="9"/>
        <v> </v>
      </c>
      <c r="C500" s="55" t="s">
        <v>554</v>
      </c>
      <c r="D500" s="55" t="s">
        <v>554</v>
      </c>
      <c r="E500" s="55" t="s">
        <v>2772</v>
      </c>
      <c r="F500" s="55" t="s">
        <v>2533</v>
      </c>
      <c r="G500" s="78"/>
      <c r="H500" s="78"/>
      <c r="I500" s="164"/>
      <c r="J500" s="72"/>
      <c r="K500" s="56"/>
      <c r="L500" s="32"/>
      <c r="M500" s="32"/>
      <c r="O500" s="53" t="str">
        <f>IF(K500&gt;0,COUNTIF($K$9:K500,"&gt;0")," ")</f>
        <v> </v>
      </c>
      <c r="P500" s="16"/>
    </row>
    <row r="501" spans="1:16" s="53" customFormat="1" ht="13.5" customHeight="1">
      <c r="A501" s="54" t="s">
        <v>2820</v>
      </c>
      <c r="B501" s="54" t="str">
        <f t="shared" si="9"/>
        <v> </v>
      </c>
      <c r="C501" s="55" t="s">
        <v>555</v>
      </c>
      <c r="D501" s="55" t="s">
        <v>555</v>
      </c>
      <c r="E501" s="55" t="s">
        <v>2773</v>
      </c>
      <c r="F501" s="55" t="s">
        <v>2534</v>
      </c>
      <c r="G501" s="78"/>
      <c r="H501" s="78"/>
      <c r="I501" s="164"/>
      <c r="J501" s="72"/>
      <c r="K501" s="56"/>
      <c r="L501" s="32"/>
      <c r="M501" s="32"/>
      <c r="O501" s="53" t="str">
        <f>IF(K501&gt;0,COUNTIF($K$9:K501,"&gt;0")," ")</f>
        <v> </v>
      </c>
      <c r="P501" s="16"/>
    </row>
    <row r="502" spans="1:16" s="53" customFormat="1" ht="13.5" customHeight="1">
      <c r="A502" s="54" t="s">
        <v>2820</v>
      </c>
      <c r="B502" s="54" t="str">
        <f t="shared" si="9"/>
        <v> </v>
      </c>
      <c r="C502" s="55" t="s">
        <v>556</v>
      </c>
      <c r="D502" s="55" t="s">
        <v>556</v>
      </c>
      <c r="E502" s="55" t="s">
        <v>557</v>
      </c>
      <c r="F502" s="55" t="s">
        <v>2535</v>
      </c>
      <c r="G502" s="78"/>
      <c r="H502" s="78"/>
      <c r="I502" s="164"/>
      <c r="J502" s="72"/>
      <c r="K502" s="56"/>
      <c r="L502" s="32"/>
      <c r="M502" s="32"/>
      <c r="O502" s="53" t="str">
        <f>IF(K502&gt;0,COUNTIF($K$9:K502,"&gt;0")," ")</f>
        <v> </v>
      </c>
      <c r="P502" s="16"/>
    </row>
    <row r="503" spans="1:15" s="53" customFormat="1" ht="13.5" customHeight="1">
      <c r="A503" s="54">
        <v>197</v>
      </c>
      <c r="B503" s="54">
        <f t="shared" si="9"/>
        <v>197</v>
      </c>
      <c r="C503" s="55" t="s">
        <v>558</v>
      </c>
      <c r="D503" s="55" t="s">
        <v>558</v>
      </c>
      <c r="E503" s="55" t="s">
        <v>559</v>
      </c>
      <c r="F503" s="55" t="s">
        <v>2536</v>
      </c>
      <c r="G503" s="78" t="s">
        <v>2903</v>
      </c>
      <c r="H503" s="78" t="s">
        <v>2903</v>
      </c>
      <c r="I503" s="164">
        <v>6185.19</v>
      </c>
      <c r="J503" s="72">
        <f>I503</f>
        <v>6185.19</v>
      </c>
      <c r="K503" s="115"/>
      <c r="L503" s="56">
        <f>ROUND(I503*K503,2)</f>
        <v>0</v>
      </c>
      <c r="M503" s="56" t="e">
        <f>ROUND(J503*#REF!,2)</f>
        <v>#REF!</v>
      </c>
      <c r="O503" s="53" t="str">
        <f>IF(K503&gt;0,COUNTIF($K$9:K503,"&gt;0")," ")</f>
        <v> </v>
      </c>
    </row>
    <row r="504" spans="1:15" s="53" customFormat="1" ht="13.5" customHeight="1">
      <c r="A504" s="54" t="s">
        <v>2820</v>
      </c>
      <c r="B504" s="54" t="str">
        <f t="shared" si="9"/>
        <v> </v>
      </c>
      <c r="C504" s="55" t="s">
        <v>560</v>
      </c>
      <c r="D504" s="55" t="s">
        <v>560</v>
      </c>
      <c r="E504" s="55" t="s">
        <v>2774</v>
      </c>
      <c r="F504" s="55" t="s">
        <v>2537</v>
      </c>
      <c r="G504" s="78"/>
      <c r="H504" s="78"/>
      <c r="I504" s="164"/>
      <c r="J504" s="72"/>
      <c r="K504" s="56"/>
      <c r="L504" s="56"/>
      <c r="M504" s="56"/>
      <c r="O504" s="53" t="str">
        <f>IF(K504&gt;0,COUNTIF($K$9:K504,"&gt;0")," ")</f>
        <v> </v>
      </c>
    </row>
    <row r="505" spans="1:15" s="53" customFormat="1" ht="25.5" customHeight="1">
      <c r="A505" s="54" t="s">
        <v>2820</v>
      </c>
      <c r="B505" s="54" t="str">
        <f t="shared" si="9"/>
        <v> </v>
      </c>
      <c r="C505" s="55" t="s">
        <v>1495</v>
      </c>
      <c r="D505" s="55" t="s">
        <v>1495</v>
      </c>
      <c r="E505" s="55" t="s">
        <v>561</v>
      </c>
      <c r="F505" s="55" t="s">
        <v>2538</v>
      </c>
      <c r="G505" s="78"/>
      <c r="H505" s="78"/>
      <c r="I505" s="164"/>
      <c r="J505" s="72"/>
      <c r="K505" s="56"/>
      <c r="L505" s="56"/>
      <c r="M505" s="56"/>
      <c r="O505" s="53" t="str">
        <f>IF(K505&gt;0,COUNTIF($K$9:K505,"&gt;0")," ")</f>
        <v> </v>
      </c>
    </row>
    <row r="506" spans="1:15" s="53" customFormat="1" ht="13.5" customHeight="1">
      <c r="A506" s="54">
        <v>198</v>
      </c>
      <c r="B506" s="54">
        <f t="shared" si="9"/>
        <v>198</v>
      </c>
      <c r="C506" s="55" t="s">
        <v>1494</v>
      </c>
      <c r="D506" s="55" t="s">
        <v>1494</v>
      </c>
      <c r="E506" s="55" t="s">
        <v>562</v>
      </c>
      <c r="F506" s="55" t="s">
        <v>2539</v>
      </c>
      <c r="G506" s="78" t="s">
        <v>2903</v>
      </c>
      <c r="H506" s="78" t="s">
        <v>2903</v>
      </c>
      <c r="I506" s="164">
        <v>1273.52</v>
      </c>
      <c r="J506" s="72">
        <f>I506</f>
        <v>1273.52</v>
      </c>
      <c r="K506" s="115"/>
      <c r="L506" s="56">
        <f>ROUND(I506*K506,2)</f>
        <v>0</v>
      </c>
      <c r="M506" s="56" t="e">
        <f>ROUND(J506*#REF!,2)</f>
        <v>#REF!</v>
      </c>
      <c r="O506" s="53" t="str">
        <f>IF(K506&gt;0,COUNTIF($K$9:K506,"&gt;0")," ")</f>
        <v> </v>
      </c>
    </row>
    <row r="507" spans="1:15" s="53" customFormat="1" ht="13.5" customHeight="1">
      <c r="A507" s="54">
        <v>199</v>
      </c>
      <c r="B507" s="54">
        <f t="shared" si="9"/>
        <v>199</v>
      </c>
      <c r="C507" s="55" t="s">
        <v>563</v>
      </c>
      <c r="D507" s="55" t="s">
        <v>563</v>
      </c>
      <c r="E507" s="55" t="s">
        <v>564</v>
      </c>
      <c r="F507" s="55" t="s">
        <v>2540</v>
      </c>
      <c r="G507" s="78" t="s">
        <v>2903</v>
      </c>
      <c r="H507" s="78" t="s">
        <v>2903</v>
      </c>
      <c r="I507" s="164">
        <v>460</v>
      </c>
      <c r="J507" s="72">
        <f>I507</f>
        <v>460</v>
      </c>
      <c r="K507" s="115"/>
      <c r="L507" s="56">
        <f>ROUND(I507*K507,2)</f>
        <v>0</v>
      </c>
      <c r="M507" s="56" t="e">
        <f>ROUND(J507*#REF!,2)</f>
        <v>#REF!</v>
      </c>
      <c r="O507" s="53" t="str">
        <f>IF(K507&gt;0,COUNTIF($K$9:K507,"&gt;0")," ")</f>
        <v> </v>
      </c>
    </row>
    <row r="508" spans="1:15" s="53" customFormat="1" ht="24">
      <c r="A508" s="54">
        <v>200</v>
      </c>
      <c r="B508" s="54">
        <f t="shared" si="9"/>
        <v>200</v>
      </c>
      <c r="C508" s="55" t="s">
        <v>565</v>
      </c>
      <c r="D508" s="55" t="s">
        <v>565</v>
      </c>
      <c r="E508" s="55" t="s">
        <v>566</v>
      </c>
      <c r="F508" s="55" t="s">
        <v>2541</v>
      </c>
      <c r="G508" s="78" t="s">
        <v>2903</v>
      </c>
      <c r="H508" s="78" t="s">
        <v>2903</v>
      </c>
      <c r="I508" s="164">
        <v>80</v>
      </c>
      <c r="J508" s="72">
        <f>I508</f>
        <v>80</v>
      </c>
      <c r="K508" s="115"/>
      <c r="L508" s="56">
        <f>ROUND(I508*K508,2)</f>
        <v>0</v>
      </c>
      <c r="M508" s="56" t="e">
        <f>ROUND(J508*#REF!,2)</f>
        <v>#REF!</v>
      </c>
      <c r="O508" s="53" t="str">
        <f>IF(K508&gt;0,COUNTIF($K$9:K508,"&gt;0")," ")</f>
        <v> </v>
      </c>
    </row>
    <row r="509" spans="1:15" s="53" customFormat="1" ht="13.5" customHeight="1">
      <c r="A509" s="54" t="s">
        <v>2820</v>
      </c>
      <c r="B509" s="54" t="str">
        <f t="shared" si="9"/>
        <v> </v>
      </c>
      <c r="C509" s="55" t="s">
        <v>567</v>
      </c>
      <c r="D509" s="55" t="s">
        <v>567</v>
      </c>
      <c r="E509" s="55" t="s">
        <v>2775</v>
      </c>
      <c r="F509" s="55" t="s">
        <v>2542</v>
      </c>
      <c r="G509" s="78"/>
      <c r="H509" s="78"/>
      <c r="I509" s="164"/>
      <c r="J509" s="72"/>
      <c r="K509" s="56"/>
      <c r="L509" s="56"/>
      <c r="M509" s="56"/>
      <c r="O509" s="53" t="str">
        <f>IF(K509&gt;0,COUNTIF($K$9:K509,"&gt;0")," ")</f>
        <v> </v>
      </c>
    </row>
    <row r="510" spans="1:15" s="53" customFormat="1" ht="13.5" customHeight="1">
      <c r="A510" s="54" t="s">
        <v>2820</v>
      </c>
      <c r="B510" s="54" t="str">
        <f t="shared" si="9"/>
        <v> </v>
      </c>
      <c r="C510" s="55" t="s">
        <v>568</v>
      </c>
      <c r="D510" s="55" t="s">
        <v>568</v>
      </c>
      <c r="E510" s="55" t="s">
        <v>2776</v>
      </c>
      <c r="F510" s="55" t="s">
        <v>2543</v>
      </c>
      <c r="G510" s="78"/>
      <c r="H510" s="78"/>
      <c r="I510" s="164"/>
      <c r="J510" s="72"/>
      <c r="K510" s="56"/>
      <c r="L510" s="56"/>
      <c r="M510" s="56"/>
      <c r="O510" s="53" t="str">
        <f>IF(K510&gt;0,COUNTIF($K$9:K510,"&gt;0")," ")</f>
        <v> </v>
      </c>
    </row>
    <row r="511" spans="1:15" s="53" customFormat="1" ht="13.5" customHeight="1">
      <c r="A511" s="54" t="s">
        <v>2820</v>
      </c>
      <c r="B511" s="54" t="str">
        <f t="shared" si="9"/>
        <v> </v>
      </c>
      <c r="C511" s="55" t="s">
        <v>569</v>
      </c>
      <c r="D511" s="55" t="s">
        <v>569</v>
      </c>
      <c r="E511" s="55" t="s">
        <v>570</v>
      </c>
      <c r="F511" s="55" t="s">
        <v>2544</v>
      </c>
      <c r="G511" s="78"/>
      <c r="H511" s="78"/>
      <c r="I511" s="164"/>
      <c r="J511" s="72"/>
      <c r="K511" s="56"/>
      <c r="L511" s="56"/>
      <c r="M511" s="56"/>
      <c r="O511" s="53" t="str">
        <f>IF(K511&gt;0,COUNTIF($K$9:K511,"&gt;0")," ")</f>
        <v> </v>
      </c>
    </row>
    <row r="512" spans="1:15" s="53" customFormat="1" ht="13.5" customHeight="1">
      <c r="A512" s="54">
        <v>201</v>
      </c>
      <c r="B512" s="54">
        <f t="shared" si="9"/>
        <v>201</v>
      </c>
      <c r="C512" s="55" t="s">
        <v>571</v>
      </c>
      <c r="D512" s="55" t="s">
        <v>571</v>
      </c>
      <c r="E512" s="55" t="s">
        <v>572</v>
      </c>
      <c r="F512" s="55" t="s">
        <v>2545</v>
      </c>
      <c r="G512" s="78" t="s">
        <v>2899</v>
      </c>
      <c r="H512" s="78" t="s">
        <v>2899</v>
      </c>
      <c r="I512" s="164">
        <v>646</v>
      </c>
      <c r="J512" s="72">
        <f>I512</f>
        <v>646</v>
      </c>
      <c r="K512" s="115"/>
      <c r="L512" s="56">
        <f>ROUND(I512*K512,2)</f>
        <v>0</v>
      </c>
      <c r="M512" s="56" t="e">
        <f>ROUND(J512*#REF!,2)</f>
        <v>#REF!</v>
      </c>
      <c r="O512" s="53" t="str">
        <f>IF(K512&gt;0,COUNTIF($K$9:K512,"&gt;0")," ")</f>
        <v> </v>
      </c>
    </row>
    <row r="513" spans="1:15" s="53" customFormat="1" ht="13.5" customHeight="1">
      <c r="A513" s="54" t="s">
        <v>2820</v>
      </c>
      <c r="B513" s="54" t="str">
        <f t="shared" si="9"/>
        <v> </v>
      </c>
      <c r="C513" s="55" t="s">
        <v>573</v>
      </c>
      <c r="D513" s="55" t="s">
        <v>573</v>
      </c>
      <c r="E513" s="55" t="s">
        <v>574</v>
      </c>
      <c r="F513" s="55" t="s">
        <v>2546</v>
      </c>
      <c r="G513" s="78"/>
      <c r="H513" s="78"/>
      <c r="I513" s="164"/>
      <c r="J513" s="72"/>
      <c r="K513" s="56"/>
      <c r="L513" s="56"/>
      <c r="M513" s="56"/>
      <c r="O513" s="53" t="str">
        <f>IF(K513&gt;0,COUNTIF($K$9:K513,"&gt;0")," ")</f>
        <v> </v>
      </c>
    </row>
    <row r="514" spans="1:15" s="53" customFormat="1" ht="13.5" customHeight="1">
      <c r="A514" s="54">
        <v>202</v>
      </c>
      <c r="B514" s="54">
        <f t="shared" si="9"/>
        <v>202</v>
      </c>
      <c r="C514" s="55" t="s">
        <v>575</v>
      </c>
      <c r="D514" s="55" t="s">
        <v>575</v>
      </c>
      <c r="E514" s="55" t="s">
        <v>576</v>
      </c>
      <c r="F514" s="55" t="s">
        <v>2547</v>
      </c>
      <c r="G514" s="78" t="s">
        <v>2899</v>
      </c>
      <c r="H514" s="78" t="s">
        <v>2899</v>
      </c>
      <c r="I514" s="164">
        <v>94.6</v>
      </c>
      <c r="J514" s="72">
        <f>I514</f>
        <v>94.6</v>
      </c>
      <c r="K514" s="115"/>
      <c r="L514" s="56">
        <f>ROUND(I514*K514,2)</f>
        <v>0</v>
      </c>
      <c r="M514" s="56" t="e">
        <f>ROUND(J514*#REF!,2)</f>
        <v>#REF!</v>
      </c>
      <c r="O514" s="53" t="str">
        <f>IF(K514&gt;0,COUNTIF($K$9:K514,"&gt;0")," ")</f>
        <v> </v>
      </c>
    </row>
    <row r="515" spans="1:15" s="53" customFormat="1" ht="13.5" customHeight="1">
      <c r="A515" s="54" t="s">
        <v>2820</v>
      </c>
      <c r="B515" s="54" t="str">
        <f t="shared" si="9"/>
        <v> </v>
      </c>
      <c r="C515" s="55" t="s">
        <v>577</v>
      </c>
      <c r="D515" s="55" t="s">
        <v>577</v>
      </c>
      <c r="E515" s="55" t="s">
        <v>2777</v>
      </c>
      <c r="F515" s="55" t="s">
        <v>2548</v>
      </c>
      <c r="G515" s="78"/>
      <c r="H515" s="78"/>
      <c r="I515" s="164"/>
      <c r="J515" s="72"/>
      <c r="K515" s="56"/>
      <c r="L515" s="56"/>
      <c r="M515" s="56"/>
      <c r="O515" s="53" t="str">
        <f>IF(K515&gt;0,COUNTIF($K$9:K515,"&gt;0")," ")</f>
        <v> </v>
      </c>
    </row>
    <row r="516" spans="1:15" s="53" customFormat="1" ht="13.5" customHeight="1">
      <c r="A516" s="54" t="s">
        <v>2820</v>
      </c>
      <c r="B516" s="54" t="str">
        <f t="shared" si="9"/>
        <v> </v>
      </c>
      <c r="C516" s="55" t="s">
        <v>578</v>
      </c>
      <c r="D516" s="55" t="s">
        <v>578</v>
      </c>
      <c r="E516" s="55" t="s">
        <v>579</v>
      </c>
      <c r="F516" s="55" t="s">
        <v>2549</v>
      </c>
      <c r="G516" s="78"/>
      <c r="H516" s="78"/>
      <c r="I516" s="164"/>
      <c r="J516" s="72"/>
      <c r="K516" s="56"/>
      <c r="L516" s="56"/>
      <c r="M516" s="56"/>
      <c r="O516" s="53" t="str">
        <f>IF(K516&gt;0,COUNTIF($K$9:K516,"&gt;0")," ")</f>
        <v> </v>
      </c>
    </row>
    <row r="517" spans="1:15" s="53" customFormat="1" ht="13.5" customHeight="1">
      <c r="A517" s="54">
        <v>203</v>
      </c>
      <c r="B517" s="54">
        <f t="shared" si="9"/>
        <v>203</v>
      </c>
      <c r="C517" s="55" t="s">
        <v>580</v>
      </c>
      <c r="D517" s="55" t="s">
        <v>580</v>
      </c>
      <c r="E517" s="55" t="s">
        <v>581</v>
      </c>
      <c r="F517" s="55" t="s">
        <v>2550</v>
      </c>
      <c r="G517" s="78" t="s">
        <v>2899</v>
      </c>
      <c r="H517" s="78" t="s">
        <v>2899</v>
      </c>
      <c r="I517" s="164">
        <v>300</v>
      </c>
      <c r="J517" s="72">
        <f>I517</f>
        <v>300</v>
      </c>
      <c r="K517" s="115"/>
      <c r="L517" s="56">
        <f>ROUND(I517*K517,2)</f>
        <v>0</v>
      </c>
      <c r="M517" s="56" t="e">
        <f>ROUND(J517*#REF!,2)</f>
        <v>#REF!</v>
      </c>
      <c r="O517" s="53" t="str">
        <f>IF(K517&gt;0,COUNTIF($K$9:K517,"&gt;0")," ")</f>
        <v> </v>
      </c>
    </row>
    <row r="518" spans="1:15" s="53" customFormat="1" ht="13.5" customHeight="1">
      <c r="A518" s="54" t="s">
        <v>2820</v>
      </c>
      <c r="B518" s="54" t="str">
        <f t="shared" si="9"/>
        <v> </v>
      </c>
      <c r="C518" s="55" t="s">
        <v>582</v>
      </c>
      <c r="D518" s="55" t="s">
        <v>582</v>
      </c>
      <c r="E518" s="55" t="s">
        <v>2011</v>
      </c>
      <c r="F518" s="55" t="s">
        <v>2091</v>
      </c>
      <c r="G518" s="78"/>
      <c r="H518" s="78"/>
      <c r="I518" s="164"/>
      <c r="J518" s="72"/>
      <c r="K518" s="56"/>
      <c r="L518" s="56"/>
      <c r="M518" s="56"/>
      <c r="O518" s="53" t="str">
        <f>IF(K518&gt;0,COUNTIF($K$9:K518,"&gt;0")," ")</f>
        <v> </v>
      </c>
    </row>
    <row r="519" spans="1:15" s="53" customFormat="1" ht="13.5" customHeight="1">
      <c r="A519" s="54" t="s">
        <v>2820</v>
      </c>
      <c r="B519" s="54" t="str">
        <f t="shared" si="9"/>
        <v> </v>
      </c>
      <c r="C519" s="55" t="s">
        <v>583</v>
      </c>
      <c r="D519" s="55" t="s">
        <v>583</v>
      </c>
      <c r="E519" s="55" t="s">
        <v>2778</v>
      </c>
      <c r="F519" s="55" t="s">
        <v>2551</v>
      </c>
      <c r="G519" s="78"/>
      <c r="H519" s="78"/>
      <c r="I519" s="164"/>
      <c r="J519" s="72"/>
      <c r="K519" s="56"/>
      <c r="L519" s="56"/>
      <c r="M519" s="56"/>
      <c r="O519" s="53" t="str">
        <f>IF(K519&gt;0,COUNTIF($K$9:K519,"&gt;0")," ")</f>
        <v> </v>
      </c>
    </row>
    <row r="520" spans="1:15" s="53" customFormat="1" ht="13.5" customHeight="1">
      <c r="A520" s="54" t="s">
        <v>2820</v>
      </c>
      <c r="B520" s="54" t="str">
        <f t="shared" si="9"/>
        <v> </v>
      </c>
      <c r="C520" s="55" t="s">
        <v>584</v>
      </c>
      <c r="D520" s="55" t="s">
        <v>584</v>
      </c>
      <c r="E520" s="55" t="s">
        <v>585</v>
      </c>
      <c r="F520" s="55" t="s">
        <v>2552</v>
      </c>
      <c r="G520" s="78"/>
      <c r="H520" s="78"/>
      <c r="I520" s="164"/>
      <c r="J520" s="72"/>
      <c r="K520" s="56"/>
      <c r="L520" s="56"/>
      <c r="M520" s="56"/>
      <c r="O520" s="53" t="str">
        <f>IF(K520&gt;0,COUNTIF($K$9:K520,"&gt;0")," ")</f>
        <v> </v>
      </c>
    </row>
    <row r="521" spans="1:15" s="53" customFormat="1" ht="13.5" customHeight="1">
      <c r="A521" s="54">
        <v>204</v>
      </c>
      <c r="B521" s="54">
        <f t="shared" si="9"/>
        <v>204</v>
      </c>
      <c r="C521" s="55" t="s">
        <v>586</v>
      </c>
      <c r="D521" s="55" t="s">
        <v>586</v>
      </c>
      <c r="E521" s="55" t="s">
        <v>587</v>
      </c>
      <c r="F521" s="55" t="s">
        <v>2553</v>
      </c>
      <c r="G521" s="78" t="s">
        <v>2903</v>
      </c>
      <c r="H521" s="78" t="s">
        <v>2903</v>
      </c>
      <c r="I521" s="164">
        <v>33.75</v>
      </c>
      <c r="J521" s="72">
        <f>I521</f>
        <v>33.75</v>
      </c>
      <c r="K521" s="115"/>
      <c r="L521" s="56">
        <f>ROUND(I521*K521,2)</f>
        <v>0</v>
      </c>
      <c r="M521" s="56" t="e">
        <f>ROUND(J521*#REF!,2)</f>
        <v>#REF!</v>
      </c>
      <c r="O521" s="53" t="str">
        <f>IF(K521&gt;0,COUNTIF($K$9:K521,"&gt;0")," ")</f>
        <v> </v>
      </c>
    </row>
    <row r="522" spans="1:15" s="53" customFormat="1" ht="24">
      <c r="A522" s="54" t="s">
        <v>2820</v>
      </c>
      <c r="B522" s="54" t="str">
        <f t="shared" si="9"/>
        <v> </v>
      </c>
      <c r="C522" s="55" t="s">
        <v>588</v>
      </c>
      <c r="D522" s="55" t="s">
        <v>588</v>
      </c>
      <c r="E522" s="55" t="s">
        <v>589</v>
      </c>
      <c r="F522" s="55" t="s">
        <v>2554</v>
      </c>
      <c r="G522" s="78"/>
      <c r="H522" s="78"/>
      <c r="I522" s="164"/>
      <c r="J522" s="72"/>
      <c r="K522" s="56"/>
      <c r="L522" s="56"/>
      <c r="M522" s="56"/>
      <c r="O522" s="53" t="str">
        <f>IF(K522&gt;0,COUNTIF($K$9:K522,"&gt;0")," ")</f>
        <v> </v>
      </c>
    </row>
    <row r="523" spans="1:15" s="53" customFormat="1" ht="13.5" customHeight="1">
      <c r="A523" s="54">
        <v>205</v>
      </c>
      <c r="B523" s="54">
        <f t="shared" si="9"/>
        <v>205</v>
      </c>
      <c r="C523" s="55" t="s">
        <v>590</v>
      </c>
      <c r="D523" s="55" t="s">
        <v>590</v>
      </c>
      <c r="E523" s="55" t="s">
        <v>2779</v>
      </c>
      <c r="F523" s="55" t="s">
        <v>2555</v>
      </c>
      <c r="G523" s="78" t="s">
        <v>2903</v>
      </c>
      <c r="H523" s="78" t="s">
        <v>2903</v>
      </c>
      <c r="I523" s="164">
        <v>1833.04</v>
      </c>
      <c r="J523" s="72">
        <f>I523</f>
        <v>1833.04</v>
      </c>
      <c r="K523" s="115"/>
      <c r="L523" s="56">
        <f>ROUND(I523*K523,2)</f>
        <v>0</v>
      </c>
      <c r="M523" s="56" t="e">
        <f>ROUND(J523*#REF!,2)</f>
        <v>#REF!</v>
      </c>
      <c r="O523" s="53" t="str">
        <f>IF(K523&gt;0,COUNTIF($K$9:K523,"&gt;0")," ")</f>
        <v> </v>
      </c>
    </row>
    <row r="524" spans="1:15" s="53" customFormat="1" ht="13.5" customHeight="1">
      <c r="A524" s="54">
        <v>206</v>
      </c>
      <c r="B524" s="54">
        <f t="shared" si="9"/>
        <v>206</v>
      </c>
      <c r="C524" s="55" t="s">
        <v>591</v>
      </c>
      <c r="D524" s="55" t="s">
        <v>591</v>
      </c>
      <c r="E524" s="55" t="s">
        <v>592</v>
      </c>
      <c r="F524" s="55" t="s">
        <v>2556</v>
      </c>
      <c r="G524" s="78" t="s">
        <v>2903</v>
      </c>
      <c r="H524" s="78" t="s">
        <v>2903</v>
      </c>
      <c r="I524" s="164">
        <v>251.5</v>
      </c>
      <c r="J524" s="72">
        <f>I524</f>
        <v>251.5</v>
      </c>
      <c r="K524" s="115"/>
      <c r="L524" s="56">
        <f>ROUND(I524*K524,2)</f>
        <v>0</v>
      </c>
      <c r="M524" s="56" t="e">
        <f>ROUND(J524*#REF!,2)</f>
        <v>#REF!</v>
      </c>
      <c r="O524" s="53" t="str">
        <f>IF(K524&gt;0,COUNTIF($K$9:K524,"&gt;0")," ")</f>
        <v> </v>
      </c>
    </row>
    <row r="525" spans="1:15" s="53" customFormat="1" ht="24">
      <c r="A525" s="54">
        <v>207</v>
      </c>
      <c r="B525" s="54">
        <f aca="true" t="shared" si="10" ref="B525:B588">A525</f>
        <v>207</v>
      </c>
      <c r="C525" s="55" t="s">
        <v>593</v>
      </c>
      <c r="D525" s="55" t="s">
        <v>593</v>
      </c>
      <c r="E525" s="55" t="s">
        <v>594</v>
      </c>
      <c r="F525" s="55" t="s">
        <v>2557</v>
      </c>
      <c r="G525" s="78" t="s">
        <v>2903</v>
      </c>
      <c r="H525" s="78" t="s">
        <v>2903</v>
      </c>
      <c r="I525" s="164">
        <v>3373.68</v>
      </c>
      <c r="J525" s="72">
        <f>I525</f>
        <v>3373.68</v>
      </c>
      <c r="K525" s="115"/>
      <c r="L525" s="56">
        <f>ROUND(I525*K525,2)</f>
        <v>0</v>
      </c>
      <c r="M525" s="56" t="e">
        <f>ROUND(J525*#REF!,2)</f>
        <v>#REF!</v>
      </c>
      <c r="O525" s="53" t="str">
        <f>IF(K525&gt;0,COUNTIF($K$9:K525,"&gt;0")," ")</f>
        <v> </v>
      </c>
    </row>
    <row r="526" spans="1:15" s="53" customFormat="1" ht="13.5" customHeight="1">
      <c r="A526" s="54" t="s">
        <v>2820</v>
      </c>
      <c r="B526" s="54" t="str">
        <f t="shared" si="10"/>
        <v> </v>
      </c>
      <c r="C526" s="55" t="s">
        <v>1496</v>
      </c>
      <c r="D526" s="55" t="s">
        <v>1496</v>
      </c>
      <c r="E526" s="55" t="s">
        <v>2631</v>
      </c>
      <c r="F526" s="55" t="s">
        <v>2191</v>
      </c>
      <c r="G526" s="78"/>
      <c r="H526" s="78"/>
      <c r="I526" s="164"/>
      <c r="J526" s="72"/>
      <c r="K526" s="56"/>
      <c r="L526" s="56"/>
      <c r="M526" s="56"/>
      <c r="O526" s="53" t="str">
        <f>IF(K526&gt;0,COUNTIF($K$9:K526,"&gt;0")," ")</f>
        <v> </v>
      </c>
    </row>
    <row r="527" spans="1:15" s="53" customFormat="1" ht="13.5" customHeight="1">
      <c r="A527" s="54">
        <v>208</v>
      </c>
      <c r="B527" s="54">
        <f t="shared" si="10"/>
        <v>208</v>
      </c>
      <c r="C527" s="55" t="s">
        <v>1497</v>
      </c>
      <c r="D527" s="55" t="s">
        <v>1497</v>
      </c>
      <c r="E527" s="55" t="s">
        <v>595</v>
      </c>
      <c r="F527" s="55" t="s">
        <v>2558</v>
      </c>
      <c r="G527" s="78" t="s">
        <v>2903</v>
      </c>
      <c r="H527" s="78" t="s">
        <v>2903</v>
      </c>
      <c r="I527" s="164">
        <v>600</v>
      </c>
      <c r="J527" s="72">
        <f>I527</f>
        <v>600</v>
      </c>
      <c r="K527" s="115"/>
      <c r="L527" s="56">
        <f>ROUND(I527*K527,2)</f>
        <v>0</v>
      </c>
      <c r="M527" s="56" t="e">
        <f>ROUND(J527*#REF!,2)</f>
        <v>#REF!</v>
      </c>
      <c r="O527" s="53" t="str">
        <f>IF(K527&gt;0,COUNTIF($K$9:K527,"&gt;0")," ")</f>
        <v> </v>
      </c>
    </row>
    <row r="528" spans="1:15" s="53" customFormat="1" ht="13.5" customHeight="1">
      <c r="A528" s="54" t="s">
        <v>2820</v>
      </c>
      <c r="B528" s="54" t="str">
        <f t="shared" si="10"/>
        <v> </v>
      </c>
      <c r="C528" s="68"/>
      <c r="D528" s="68"/>
      <c r="E528" s="59" t="s">
        <v>596</v>
      </c>
      <c r="F528" s="59" t="s">
        <v>2848</v>
      </c>
      <c r="G528" s="60"/>
      <c r="H528" s="60"/>
      <c r="I528" s="167"/>
      <c r="J528" s="142"/>
      <c r="K528" s="67"/>
      <c r="L528" s="67">
        <f>SUM(L503:L527)</f>
        <v>0</v>
      </c>
      <c r="M528" s="67" t="e">
        <f>SUM(M503:M527)</f>
        <v>#REF!</v>
      </c>
      <c r="O528" s="53" t="str">
        <f>IF(K528&gt;0,COUNTIF($K$9:K528,"&gt;0")," ")</f>
        <v> </v>
      </c>
    </row>
    <row r="529" spans="1:15" s="53" customFormat="1" ht="12">
      <c r="A529" s="54" t="s">
        <v>2820</v>
      </c>
      <c r="B529" s="54" t="str">
        <f t="shared" si="10"/>
        <v> </v>
      </c>
      <c r="C529" s="68"/>
      <c r="D529" s="68"/>
      <c r="E529" s="63"/>
      <c r="F529" s="63"/>
      <c r="G529" s="64"/>
      <c r="H529" s="64"/>
      <c r="I529" s="171"/>
      <c r="J529" s="146"/>
      <c r="K529" s="71"/>
      <c r="L529" s="71"/>
      <c r="M529" s="71"/>
      <c r="O529" s="53" t="str">
        <f>IF(K529&gt;0,COUNTIF($K$9:K529,"&gt;0")," ")</f>
        <v> </v>
      </c>
    </row>
    <row r="530" spans="1:15" s="53" customFormat="1" ht="13.5" customHeight="1">
      <c r="A530" s="54" t="s">
        <v>2820</v>
      </c>
      <c r="B530" s="54" t="str">
        <f t="shared" si="10"/>
        <v> </v>
      </c>
      <c r="C530" s="68" t="s">
        <v>597</v>
      </c>
      <c r="D530" s="68" t="s">
        <v>597</v>
      </c>
      <c r="E530" s="68" t="s">
        <v>2780</v>
      </c>
      <c r="F530" s="68" t="s">
        <v>2559</v>
      </c>
      <c r="G530" s="126"/>
      <c r="H530" s="126"/>
      <c r="I530" s="164"/>
      <c r="J530" s="72"/>
      <c r="K530" s="56"/>
      <c r="L530" s="31"/>
      <c r="M530" s="31"/>
      <c r="O530" s="53" t="str">
        <f>IF(K530&gt;0,COUNTIF($K$9:K530,"&gt;0")," ")</f>
        <v> </v>
      </c>
    </row>
    <row r="531" spans="1:18" s="6" customFormat="1" ht="13.5" customHeight="1">
      <c r="A531" s="54" t="s">
        <v>2820</v>
      </c>
      <c r="B531" s="54" t="str">
        <f t="shared" si="10"/>
        <v> </v>
      </c>
      <c r="C531" s="55" t="s">
        <v>598</v>
      </c>
      <c r="D531" s="55" t="s">
        <v>598</v>
      </c>
      <c r="E531" s="55" t="s">
        <v>2781</v>
      </c>
      <c r="F531" s="55" t="s">
        <v>2560</v>
      </c>
      <c r="G531" s="78"/>
      <c r="H531" s="78"/>
      <c r="I531" s="176"/>
      <c r="J531" s="151"/>
      <c r="K531" s="77"/>
      <c r="L531" s="32"/>
      <c r="M531" s="32"/>
      <c r="O531" s="53" t="str">
        <f>IF(K531&gt;0,COUNTIF($K$9:K531,"&gt;0")," ")</f>
        <v> </v>
      </c>
      <c r="P531" s="16"/>
      <c r="Q531" s="16"/>
      <c r="R531" s="5"/>
    </row>
    <row r="532" spans="1:18" s="6" customFormat="1" ht="13.5" customHeight="1">
      <c r="A532" s="54" t="s">
        <v>2820</v>
      </c>
      <c r="B532" s="54" t="str">
        <f t="shared" si="10"/>
        <v> </v>
      </c>
      <c r="C532" s="55" t="s">
        <v>599</v>
      </c>
      <c r="D532" s="55" t="s">
        <v>599</v>
      </c>
      <c r="E532" s="55" t="s">
        <v>2782</v>
      </c>
      <c r="F532" s="55" t="s">
        <v>2561</v>
      </c>
      <c r="G532" s="78"/>
      <c r="H532" s="78"/>
      <c r="I532" s="176"/>
      <c r="J532" s="151"/>
      <c r="K532" s="77"/>
      <c r="L532" s="32"/>
      <c r="M532" s="32"/>
      <c r="O532" s="53" t="str">
        <f>IF(K532&gt;0,COUNTIF($K$9:K532,"&gt;0")," ")</f>
        <v> </v>
      </c>
      <c r="P532" s="16"/>
      <c r="Q532" s="16"/>
      <c r="R532" s="5"/>
    </row>
    <row r="533" spans="1:18" s="6" customFormat="1" ht="13.5" customHeight="1">
      <c r="A533" s="54" t="s">
        <v>2820</v>
      </c>
      <c r="B533" s="54" t="str">
        <f t="shared" si="10"/>
        <v> </v>
      </c>
      <c r="C533" s="55" t="s">
        <v>600</v>
      </c>
      <c r="D533" s="55" t="s">
        <v>600</v>
      </c>
      <c r="E533" s="55" t="s">
        <v>601</v>
      </c>
      <c r="F533" s="55" t="s">
        <v>2562</v>
      </c>
      <c r="G533" s="78"/>
      <c r="H533" s="78"/>
      <c r="I533" s="176"/>
      <c r="J533" s="151"/>
      <c r="K533" s="77"/>
      <c r="L533" s="32"/>
      <c r="M533" s="32"/>
      <c r="O533" s="53" t="str">
        <f>IF(K533&gt;0,COUNTIF($K$9:K533,"&gt;0")," ")</f>
        <v> </v>
      </c>
      <c r="P533" s="16"/>
      <c r="Q533" s="16"/>
      <c r="R533" s="5"/>
    </row>
    <row r="534" spans="1:17" s="5" customFormat="1" ht="13.5" customHeight="1">
      <c r="A534" s="54">
        <v>209</v>
      </c>
      <c r="B534" s="54">
        <f t="shared" si="10"/>
        <v>209</v>
      </c>
      <c r="C534" s="55" t="s">
        <v>602</v>
      </c>
      <c r="D534" s="55" t="s">
        <v>602</v>
      </c>
      <c r="E534" s="55" t="s">
        <v>603</v>
      </c>
      <c r="F534" s="55" t="s">
        <v>603</v>
      </c>
      <c r="G534" s="78" t="s">
        <v>2899</v>
      </c>
      <c r="H534" s="78" t="s">
        <v>2899</v>
      </c>
      <c r="I534" s="164">
        <v>30</v>
      </c>
      <c r="J534" s="72">
        <f>I534</f>
        <v>30</v>
      </c>
      <c r="K534" s="114"/>
      <c r="L534" s="56">
        <f>ROUND(I534*K534,2)</f>
        <v>0</v>
      </c>
      <c r="M534" s="56" t="e">
        <f>ROUND(J534*#REF!,2)</f>
        <v>#REF!</v>
      </c>
      <c r="O534" s="53" t="str">
        <f>IF(K534&gt;0,COUNTIF($K$9:K534,"&gt;0")," ")</f>
        <v> </v>
      </c>
      <c r="Q534" s="16"/>
    </row>
    <row r="535" spans="1:15" s="53" customFormat="1" ht="13.5" customHeight="1">
      <c r="A535" s="54" t="s">
        <v>2820</v>
      </c>
      <c r="B535" s="54" t="str">
        <f t="shared" si="10"/>
        <v> </v>
      </c>
      <c r="C535" s="55" t="s">
        <v>604</v>
      </c>
      <c r="D535" s="55" t="s">
        <v>604</v>
      </c>
      <c r="E535" s="55" t="s">
        <v>2783</v>
      </c>
      <c r="F535" s="55" t="s">
        <v>2563</v>
      </c>
      <c r="G535" s="78"/>
      <c r="H535" s="78"/>
      <c r="I535" s="164"/>
      <c r="J535" s="72"/>
      <c r="K535" s="57"/>
      <c r="L535" s="56"/>
      <c r="M535" s="56"/>
      <c r="O535" s="53" t="str">
        <f>IF(K535&gt;0,COUNTIF($K$9:K535,"&gt;0")," ")</f>
        <v> </v>
      </c>
    </row>
    <row r="536" spans="1:15" s="53" customFormat="1" ht="13.5" customHeight="1">
      <c r="A536" s="54" t="s">
        <v>2820</v>
      </c>
      <c r="B536" s="54" t="str">
        <f t="shared" si="10"/>
        <v> </v>
      </c>
      <c r="C536" s="55" t="s">
        <v>605</v>
      </c>
      <c r="D536" s="55" t="s">
        <v>605</v>
      </c>
      <c r="E536" s="55" t="s">
        <v>2784</v>
      </c>
      <c r="F536" s="55" t="s">
        <v>2564</v>
      </c>
      <c r="G536" s="78"/>
      <c r="H536" s="78"/>
      <c r="I536" s="164"/>
      <c r="J536" s="72"/>
      <c r="K536" s="57"/>
      <c r="L536" s="56"/>
      <c r="M536" s="56"/>
      <c r="O536" s="53" t="str">
        <f>IF(K536&gt;0,COUNTIF($K$9:K536,"&gt;0")," ")</f>
        <v> </v>
      </c>
    </row>
    <row r="537" spans="1:15" s="53" customFormat="1" ht="13.5" customHeight="1">
      <c r="A537" s="54" t="s">
        <v>2820</v>
      </c>
      <c r="B537" s="54" t="str">
        <f t="shared" si="10"/>
        <v> </v>
      </c>
      <c r="C537" s="55" t="s">
        <v>606</v>
      </c>
      <c r="D537" s="55" t="s">
        <v>606</v>
      </c>
      <c r="E537" s="55" t="s">
        <v>607</v>
      </c>
      <c r="F537" s="55" t="s">
        <v>2565</v>
      </c>
      <c r="G537" s="78"/>
      <c r="H537" s="78"/>
      <c r="I537" s="164"/>
      <c r="J537" s="72"/>
      <c r="K537" s="57"/>
      <c r="L537" s="56"/>
      <c r="M537" s="56"/>
      <c r="O537" s="53" t="str">
        <f>IF(K537&gt;0,COUNTIF($K$9:K537,"&gt;0")," ")</f>
        <v> </v>
      </c>
    </row>
    <row r="538" spans="1:15" s="53" customFormat="1" ht="13.5" customHeight="1">
      <c r="A538" s="54">
        <v>210</v>
      </c>
      <c r="B538" s="54">
        <f t="shared" si="10"/>
        <v>210</v>
      </c>
      <c r="C538" s="55" t="s">
        <v>608</v>
      </c>
      <c r="D538" s="55" t="s">
        <v>608</v>
      </c>
      <c r="E538" s="55" t="s">
        <v>609</v>
      </c>
      <c r="F538" s="55" t="s">
        <v>609</v>
      </c>
      <c r="G538" s="78" t="s">
        <v>2899</v>
      </c>
      <c r="H538" s="78" t="s">
        <v>2899</v>
      </c>
      <c r="I538" s="164">
        <v>548</v>
      </c>
      <c r="J538" s="72">
        <f>I538</f>
        <v>548</v>
      </c>
      <c r="K538" s="114"/>
      <c r="L538" s="56">
        <f>ROUND(I538*K538,2)</f>
        <v>0</v>
      </c>
      <c r="M538" s="56" t="e">
        <f>ROUND(J538*#REF!,2)</f>
        <v>#REF!</v>
      </c>
      <c r="O538" s="53" t="str">
        <f>IF(K538&gt;0,COUNTIF($K$9:K538,"&gt;0")," ")</f>
        <v> </v>
      </c>
    </row>
    <row r="539" spans="1:15" s="53" customFormat="1" ht="13.5" customHeight="1">
      <c r="A539" s="54">
        <v>211</v>
      </c>
      <c r="B539" s="54">
        <f t="shared" si="10"/>
        <v>211</v>
      </c>
      <c r="C539" s="55" t="s">
        <v>610</v>
      </c>
      <c r="D539" s="55" t="s">
        <v>610</v>
      </c>
      <c r="E539" s="55" t="s">
        <v>611</v>
      </c>
      <c r="F539" s="55" t="s">
        <v>611</v>
      </c>
      <c r="G539" s="78" t="s">
        <v>2899</v>
      </c>
      <c r="H539" s="78" t="s">
        <v>2899</v>
      </c>
      <c r="I539" s="164">
        <f>548+100</f>
        <v>648</v>
      </c>
      <c r="J539" s="72">
        <f>I539</f>
        <v>648</v>
      </c>
      <c r="K539" s="114"/>
      <c r="L539" s="56">
        <f>ROUND(I539*K539,2)</f>
        <v>0</v>
      </c>
      <c r="M539" s="56" t="e">
        <f>ROUND(J539*#REF!,2)</f>
        <v>#REF!</v>
      </c>
      <c r="O539" s="53" t="str">
        <f>IF(K539&gt;0,COUNTIF($K$9:K539,"&gt;0")," ")</f>
        <v> </v>
      </c>
    </row>
    <row r="540" spans="1:15" s="53" customFormat="1" ht="13.5" customHeight="1">
      <c r="A540" s="54" t="s">
        <v>2820</v>
      </c>
      <c r="B540" s="54" t="str">
        <f t="shared" si="10"/>
        <v> </v>
      </c>
      <c r="C540" s="55" t="s">
        <v>612</v>
      </c>
      <c r="D540" s="55" t="s">
        <v>612</v>
      </c>
      <c r="E540" s="55" t="s">
        <v>613</v>
      </c>
      <c r="F540" s="55" t="s">
        <v>2566</v>
      </c>
      <c r="G540" s="78"/>
      <c r="H540" s="78"/>
      <c r="I540" s="164"/>
      <c r="J540" s="72"/>
      <c r="K540" s="57"/>
      <c r="L540" s="56"/>
      <c r="M540" s="56"/>
      <c r="O540" s="53" t="str">
        <f>IF(K540&gt;0,COUNTIF($K$9:K540,"&gt;0")," ")</f>
        <v> </v>
      </c>
    </row>
    <row r="541" spans="1:15" s="53" customFormat="1" ht="13.5" customHeight="1">
      <c r="A541" s="54">
        <v>212</v>
      </c>
      <c r="B541" s="54">
        <f t="shared" si="10"/>
        <v>212</v>
      </c>
      <c r="C541" s="55" t="s">
        <v>614</v>
      </c>
      <c r="D541" s="55" t="s">
        <v>614</v>
      </c>
      <c r="E541" s="55" t="s">
        <v>611</v>
      </c>
      <c r="F541" s="55" t="s">
        <v>611</v>
      </c>
      <c r="G541" s="78" t="s">
        <v>2899</v>
      </c>
      <c r="H541" s="78" t="s">
        <v>2899</v>
      </c>
      <c r="I541" s="164">
        <v>160</v>
      </c>
      <c r="J541" s="72">
        <f>I541</f>
        <v>160</v>
      </c>
      <c r="K541" s="114"/>
      <c r="L541" s="56">
        <f>ROUND(I541*K541,2)</f>
        <v>0</v>
      </c>
      <c r="M541" s="56" t="e">
        <f>ROUND(J541*#REF!,2)</f>
        <v>#REF!</v>
      </c>
      <c r="O541" s="53" t="str">
        <f>IF(K541&gt;0,COUNTIF($K$9:K541,"&gt;0")," ")</f>
        <v> </v>
      </c>
    </row>
    <row r="542" spans="1:15" s="53" customFormat="1" ht="13.5" customHeight="1">
      <c r="A542" s="54" t="s">
        <v>2820</v>
      </c>
      <c r="B542" s="54" t="str">
        <f t="shared" si="10"/>
        <v> </v>
      </c>
      <c r="C542" s="55" t="s">
        <v>615</v>
      </c>
      <c r="D542" s="55" t="s">
        <v>615</v>
      </c>
      <c r="E542" s="55" t="s">
        <v>2785</v>
      </c>
      <c r="F542" s="55" t="s">
        <v>2567</v>
      </c>
      <c r="G542" s="78"/>
      <c r="H542" s="78"/>
      <c r="I542" s="164"/>
      <c r="J542" s="72"/>
      <c r="K542" s="57"/>
      <c r="L542" s="56"/>
      <c r="M542" s="56"/>
      <c r="O542" s="53" t="str">
        <f>IF(K542&gt;0,COUNTIF($K$9:K542,"&gt;0")," ")</f>
        <v> </v>
      </c>
    </row>
    <row r="543" spans="1:15" s="53" customFormat="1" ht="13.5" customHeight="1">
      <c r="A543" s="54">
        <v>213</v>
      </c>
      <c r="B543" s="54">
        <f t="shared" si="10"/>
        <v>213</v>
      </c>
      <c r="C543" s="55" t="s">
        <v>616</v>
      </c>
      <c r="D543" s="55" t="s">
        <v>616</v>
      </c>
      <c r="E543" s="55" t="s">
        <v>617</v>
      </c>
      <c r="F543" s="55" t="s">
        <v>617</v>
      </c>
      <c r="G543" s="78" t="s">
        <v>2899</v>
      </c>
      <c r="H543" s="78" t="s">
        <v>2899</v>
      </c>
      <c r="I543" s="164">
        <v>130</v>
      </c>
      <c r="J543" s="72">
        <f>I543</f>
        <v>130</v>
      </c>
      <c r="K543" s="114"/>
      <c r="L543" s="56">
        <f>ROUND(I543*K543,2)</f>
        <v>0</v>
      </c>
      <c r="M543" s="56" t="e">
        <f>ROUND(J543*#REF!,2)</f>
        <v>#REF!</v>
      </c>
      <c r="O543" s="53" t="str">
        <f>IF(K543&gt;0,COUNTIF($K$9:K543,"&gt;0")," ")</f>
        <v> </v>
      </c>
    </row>
    <row r="544" spans="1:15" s="53" customFormat="1" ht="13.5" customHeight="1">
      <c r="A544" s="54">
        <v>214</v>
      </c>
      <c r="B544" s="54">
        <f t="shared" si="10"/>
        <v>214</v>
      </c>
      <c r="C544" s="55" t="s">
        <v>618</v>
      </c>
      <c r="D544" s="55" t="s">
        <v>618</v>
      </c>
      <c r="E544" s="55" t="s">
        <v>619</v>
      </c>
      <c r="F544" s="55" t="s">
        <v>619</v>
      </c>
      <c r="G544" s="78" t="s">
        <v>2899</v>
      </c>
      <c r="H544" s="78" t="s">
        <v>2899</v>
      </c>
      <c r="I544" s="164">
        <v>230</v>
      </c>
      <c r="J544" s="72">
        <f>I544</f>
        <v>230</v>
      </c>
      <c r="K544" s="114"/>
      <c r="L544" s="56">
        <f>ROUND(I544*K544,2)</f>
        <v>0</v>
      </c>
      <c r="M544" s="56" t="e">
        <f>ROUND(J544*#REF!,2)</f>
        <v>#REF!</v>
      </c>
      <c r="O544" s="53" t="str">
        <f>IF(K544&gt;0,COUNTIF($K$9:K544,"&gt;0")," ")</f>
        <v> </v>
      </c>
    </row>
    <row r="545" spans="1:15" s="53" customFormat="1" ht="13.5" customHeight="1">
      <c r="A545" s="54">
        <v>215</v>
      </c>
      <c r="B545" s="54">
        <f t="shared" si="10"/>
        <v>215</v>
      </c>
      <c r="C545" s="55" t="s">
        <v>620</v>
      </c>
      <c r="D545" s="55" t="s">
        <v>620</v>
      </c>
      <c r="E545" s="55" t="s">
        <v>621</v>
      </c>
      <c r="F545" s="55" t="s">
        <v>621</v>
      </c>
      <c r="G545" s="78" t="s">
        <v>2899</v>
      </c>
      <c r="H545" s="78" t="s">
        <v>2899</v>
      </c>
      <c r="I545" s="164">
        <v>2215</v>
      </c>
      <c r="J545" s="72">
        <f>I545</f>
        <v>2215</v>
      </c>
      <c r="K545" s="114"/>
      <c r="L545" s="56">
        <f>ROUND(I545*K545,2)</f>
        <v>0</v>
      </c>
      <c r="M545" s="56" t="e">
        <f>ROUND(J545*#REF!,2)</f>
        <v>#REF!</v>
      </c>
      <c r="O545" s="53" t="str">
        <f>IF(K545&gt;0,COUNTIF($K$9:K545,"&gt;0")," ")</f>
        <v> </v>
      </c>
    </row>
    <row r="546" spans="1:15" s="53" customFormat="1" ht="13.5" customHeight="1">
      <c r="A546" s="54">
        <v>216</v>
      </c>
      <c r="B546" s="54">
        <f t="shared" si="10"/>
        <v>216</v>
      </c>
      <c r="C546" s="55" t="s">
        <v>622</v>
      </c>
      <c r="D546" s="55" t="s">
        <v>622</v>
      </c>
      <c r="E546" s="55" t="s">
        <v>2568</v>
      </c>
      <c r="F546" s="55" t="s">
        <v>2568</v>
      </c>
      <c r="G546" s="78" t="s">
        <v>2899</v>
      </c>
      <c r="H546" s="78" t="s">
        <v>2899</v>
      </c>
      <c r="I546" s="164">
        <v>177</v>
      </c>
      <c r="J546" s="72">
        <f>I546</f>
        <v>177</v>
      </c>
      <c r="K546" s="114"/>
      <c r="L546" s="56">
        <f>ROUND(I546*K546,2)</f>
        <v>0</v>
      </c>
      <c r="M546" s="56" t="e">
        <f>ROUND(J546*#REF!,2)</f>
        <v>#REF!</v>
      </c>
      <c r="O546" s="53" t="str">
        <f>IF(K546&gt;0,COUNTIF($K$9:K546,"&gt;0")," ")</f>
        <v> </v>
      </c>
    </row>
    <row r="547" spans="1:15" s="53" customFormat="1" ht="13.5" customHeight="1">
      <c r="A547" s="54">
        <v>217</v>
      </c>
      <c r="B547" s="54">
        <f t="shared" si="10"/>
        <v>217</v>
      </c>
      <c r="C547" s="55" t="s">
        <v>623</v>
      </c>
      <c r="D547" s="55" t="s">
        <v>623</v>
      </c>
      <c r="E547" s="55" t="s">
        <v>624</v>
      </c>
      <c r="F547" s="55" t="s">
        <v>2569</v>
      </c>
      <c r="G547" s="78" t="s">
        <v>2899</v>
      </c>
      <c r="H547" s="78" t="s">
        <v>2899</v>
      </c>
      <c r="I547" s="164">
        <v>2516</v>
      </c>
      <c r="J547" s="72">
        <f>I547</f>
        <v>2516</v>
      </c>
      <c r="K547" s="114"/>
      <c r="L547" s="56">
        <f>ROUND(I547*K547,2)</f>
        <v>0</v>
      </c>
      <c r="M547" s="56" t="e">
        <f>ROUND(J547*#REF!,2)</f>
        <v>#REF!</v>
      </c>
      <c r="O547" s="53" t="str">
        <f>IF(K547&gt;0,COUNTIF($K$9:K547,"&gt;0")," ")</f>
        <v> </v>
      </c>
    </row>
    <row r="548" spans="1:15" s="53" customFormat="1" ht="13.5" customHeight="1">
      <c r="A548" s="54" t="s">
        <v>2820</v>
      </c>
      <c r="B548" s="54" t="str">
        <f t="shared" si="10"/>
        <v> </v>
      </c>
      <c r="C548" s="55" t="s">
        <v>625</v>
      </c>
      <c r="D548" s="55" t="s">
        <v>625</v>
      </c>
      <c r="E548" s="55" t="s">
        <v>2786</v>
      </c>
      <c r="F548" s="55" t="s">
        <v>2570</v>
      </c>
      <c r="G548" s="78"/>
      <c r="H548" s="78"/>
      <c r="I548" s="164"/>
      <c r="J548" s="72"/>
      <c r="K548" s="57"/>
      <c r="L548" s="56"/>
      <c r="M548" s="56"/>
      <c r="O548" s="53" t="str">
        <f>IF(K548&gt;0,COUNTIF($K$9:K548,"&gt;0")," ")</f>
        <v> </v>
      </c>
    </row>
    <row r="549" spans="1:15" s="53" customFormat="1" ht="13.5" customHeight="1">
      <c r="A549" s="54" t="s">
        <v>2820</v>
      </c>
      <c r="B549" s="54" t="str">
        <f t="shared" si="10"/>
        <v> </v>
      </c>
      <c r="C549" s="55" t="s">
        <v>626</v>
      </c>
      <c r="D549" s="55" t="s">
        <v>626</v>
      </c>
      <c r="E549" s="55" t="s">
        <v>627</v>
      </c>
      <c r="F549" s="55" t="s">
        <v>2571</v>
      </c>
      <c r="G549" s="78"/>
      <c r="H549" s="78"/>
      <c r="I549" s="164"/>
      <c r="J549" s="72"/>
      <c r="K549" s="57"/>
      <c r="L549" s="56"/>
      <c r="M549" s="56"/>
      <c r="O549" s="53" t="str">
        <f>IF(K549&gt;0,COUNTIF($K$9:K549,"&gt;0")," ")</f>
        <v> </v>
      </c>
    </row>
    <row r="550" spans="1:15" s="53" customFormat="1" ht="13.5" customHeight="1">
      <c r="A550" s="54">
        <v>218</v>
      </c>
      <c r="B550" s="54">
        <f t="shared" si="10"/>
        <v>218</v>
      </c>
      <c r="C550" s="55" t="s">
        <v>628</v>
      </c>
      <c r="D550" s="55" t="s">
        <v>628</v>
      </c>
      <c r="E550" s="55" t="s">
        <v>629</v>
      </c>
      <c r="F550" s="55" t="s">
        <v>629</v>
      </c>
      <c r="G550" s="78" t="s">
        <v>2899</v>
      </c>
      <c r="H550" s="78" t="s">
        <v>2899</v>
      </c>
      <c r="I550" s="164">
        <v>52</v>
      </c>
      <c r="J550" s="72">
        <f>I550</f>
        <v>52</v>
      </c>
      <c r="K550" s="114"/>
      <c r="L550" s="56">
        <f>ROUND(I550*K550,2)</f>
        <v>0</v>
      </c>
      <c r="M550" s="56" t="e">
        <f>ROUND(J550*#REF!,2)</f>
        <v>#REF!</v>
      </c>
      <c r="O550" s="53" t="str">
        <f>IF(K550&gt;0,COUNTIF($K$9:K550,"&gt;0")," ")</f>
        <v> </v>
      </c>
    </row>
    <row r="551" spans="1:15" s="53" customFormat="1" ht="13.5" customHeight="1">
      <c r="A551" s="54" t="s">
        <v>2820</v>
      </c>
      <c r="B551" s="54" t="str">
        <f t="shared" si="10"/>
        <v> </v>
      </c>
      <c r="C551" s="55" t="s">
        <v>630</v>
      </c>
      <c r="D551" s="55" t="s">
        <v>630</v>
      </c>
      <c r="E551" s="55" t="s">
        <v>631</v>
      </c>
      <c r="F551" s="55" t="s">
        <v>2572</v>
      </c>
      <c r="G551" s="78"/>
      <c r="H551" s="78"/>
      <c r="I551" s="164"/>
      <c r="J551" s="72"/>
      <c r="K551" s="57"/>
      <c r="L551" s="56"/>
      <c r="M551" s="56"/>
      <c r="O551" s="53" t="str">
        <f>IF(K551&gt;0,COUNTIF($K$9:K551,"&gt;0")," ")</f>
        <v> </v>
      </c>
    </row>
    <row r="552" spans="1:15" s="53" customFormat="1" ht="13.5" customHeight="1">
      <c r="A552" s="54">
        <v>219</v>
      </c>
      <c r="B552" s="54">
        <f t="shared" si="10"/>
        <v>219</v>
      </c>
      <c r="C552" s="55" t="s">
        <v>632</v>
      </c>
      <c r="D552" s="55" t="s">
        <v>632</v>
      </c>
      <c r="E552" s="55" t="s">
        <v>609</v>
      </c>
      <c r="F552" s="55" t="s">
        <v>609</v>
      </c>
      <c r="G552" s="78" t="s">
        <v>2899</v>
      </c>
      <c r="H552" s="78" t="s">
        <v>2899</v>
      </c>
      <c r="I552" s="164">
        <v>368</v>
      </c>
      <c r="J552" s="72">
        <f>I552</f>
        <v>368</v>
      </c>
      <c r="K552" s="114"/>
      <c r="L552" s="56">
        <f>ROUND(I552*K552,2)</f>
        <v>0</v>
      </c>
      <c r="M552" s="56" t="e">
        <f>ROUND(J552*#REF!,2)</f>
        <v>#REF!</v>
      </c>
      <c r="O552" s="53" t="str">
        <f>IF(K552&gt;0,COUNTIF($K$9:K552,"&gt;0")," ")</f>
        <v> </v>
      </c>
    </row>
    <row r="553" spans="1:15" s="53" customFormat="1" ht="13.5" customHeight="1">
      <c r="A553" s="54" t="s">
        <v>2820</v>
      </c>
      <c r="B553" s="54" t="str">
        <f t="shared" si="10"/>
        <v> </v>
      </c>
      <c r="C553" s="55" t="s">
        <v>633</v>
      </c>
      <c r="D553" s="55" t="s">
        <v>633</v>
      </c>
      <c r="E553" s="55" t="s">
        <v>2787</v>
      </c>
      <c r="F553" s="55" t="s">
        <v>2573</v>
      </c>
      <c r="G553" s="78"/>
      <c r="H553" s="78"/>
      <c r="I553" s="164"/>
      <c r="J553" s="72"/>
      <c r="K553" s="57"/>
      <c r="L553" s="56"/>
      <c r="M553" s="56"/>
      <c r="O553" s="53" t="str">
        <f>IF(K553&gt;0,COUNTIF($K$9:K553,"&gt;0")," ")</f>
        <v> </v>
      </c>
    </row>
    <row r="554" spans="1:15" s="53" customFormat="1" ht="13.5" customHeight="1">
      <c r="A554" s="54" t="s">
        <v>2820</v>
      </c>
      <c r="B554" s="54" t="str">
        <f t="shared" si="10"/>
        <v> </v>
      </c>
      <c r="C554" s="55" t="s">
        <v>634</v>
      </c>
      <c r="D554" s="55" t="s">
        <v>634</v>
      </c>
      <c r="E554" s="55" t="s">
        <v>635</v>
      </c>
      <c r="F554" s="55" t="s">
        <v>2574</v>
      </c>
      <c r="G554" s="78"/>
      <c r="H554" s="78"/>
      <c r="I554" s="164"/>
      <c r="J554" s="72"/>
      <c r="K554" s="57"/>
      <c r="L554" s="56"/>
      <c r="M554" s="56"/>
      <c r="O554" s="53" t="str">
        <f>IF(K554&gt;0,COUNTIF($K$9:K554,"&gt;0")," ")</f>
        <v> </v>
      </c>
    </row>
    <row r="555" spans="1:15" s="53" customFormat="1" ht="13.5" customHeight="1">
      <c r="A555" s="54">
        <v>220</v>
      </c>
      <c r="B555" s="54">
        <f t="shared" si="10"/>
        <v>220</v>
      </c>
      <c r="C555" s="55" t="s">
        <v>636</v>
      </c>
      <c r="D555" s="55" t="s">
        <v>636</v>
      </c>
      <c r="E555" s="55" t="s">
        <v>637</v>
      </c>
      <c r="F555" s="55" t="s">
        <v>637</v>
      </c>
      <c r="G555" s="78" t="s">
        <v>2899</v>
      </c>
      <c r="H555" s="78" t="s">
        <v>2899</v>
      </c>
      <c r="I555" s="164">
        <v>46</v>
      </c>
      <c r="J555" s="72">
        <f>I555</f>
        <v>46</v>
      </c>
      <c r="K555" s="114"/>
      <c r="L555" s="56">
        <f>ROUND(I555*K555,2)</f>
        <v>0</v>
      </c>
      <c r="M555" s="56" t="e">
        <f>ROUND(J555*#REF!,2)</f>
        <v>#REF!</v>
      </c>
      <c r="O555" s="53" t="str">
        <f>IF(K555&gt;0,COUNTIF($K$9:K555,"&gt;0")," ")</f>
        <v> </v>
      </c>
    </row>
    <row r="556" spans="1:15" s="53" customFormat="1" ht="13.5" customHeight="1">
      <c r="A556" s="54">
        <v>221</v>
      </c>
      <c r="B556" s="54">
        <f t="shared" si="10"/>
        <v>221</v>
      </c>
      <c r="C556" s="55" t="s">
        <v>638</v>
      </c>
      <c r="D556" s="55" t="s">
        <v>638</v>
      </c>
      <c r="E556" s="55" t="s">
        <v>639</v>
      </c>
      <c r="F556" s="55" t="s">
        <v>639</v>
      </c>
      <c r="G556" s="78" t="s">
        <v>2899</v>
      </c>
      <c r="H556" s="78" t="s">
        <v>2899</v>
      </c>
      <c r="I556" s="164">
        <v>109</v>
      </c>
      <c r="J556" s="72">
        <f>I556</f>
        <v>109</v>
      </c>
      <c r="K556" s="114"/>
      <c r="L556" s="56">
        <f>ROUND(I556*K556,2)</f>
        <v>0</v>
      </c>
      <c r="M556" s="56" t="e">
        <f>ROUND(J556*#REF!,2)</f>
        <v>#REF!</v>
      </c>
      <c r="O556" s="53" t="str">
        <f>IF(K556&gt;0,COUNTIF($K$9:K556,"&gt;0")," ")</f>
        <v> </v>
      </c>
    </row>
    <row r="557" spans="1:15" s="53" customFormat="1" ht="13.5" customHeight="1">
      <c r="A557" s="54">
        <v>222</v>
      </c>
      <c r="B557" s="54">
        <f t="shared" si="10"/>
        <v>222</v>
      </c>
      <c r="C557" s="55" t="s">
        <v>640</v>
      </c>
      <c r="D557" s="55" t="s">
        <v>640</v>
      </c>
      <c r="E557" s="55" t="s">
        <v>641</v>
      </c>
      <c r="F557" s="55" t="s">
        <v>641</v>
      </c>
      <c r="G557" s="78" t="s">
        <v>2899</v>
      </c>
      <c r="H557" s="78" t="s">
        <v>2899</v>
      </c>
      <c r="I557" s="164">
        <v>272</v>
      </c>
      <c r="J557" s="72">
        <f>I557</f>
        <v>272</v>
      </c>
      <c r="K557" s="114"/>
      <c r="L557" s="56">
        <f>ROUND(I557*K557,2)</f>
        <v>0</v>
      </c>
      <c r="M557" s="56" t="e">
        <f>ROUND(J557*#REF!,2)</f>
        <v>#REF!</v>
      </c>
      <c r="O557" s="53" t="str">
        <f>IF(K557&gt;0,COUNTIF($K$9:K557,"&gt;0")," ")</f>
        <v> </v>
      </c>
    </row>
    <row r="558" spans="1:15" s="53" customFormat="1" ht="13.5" customHeight="1">
      <c r="A558" s="54">
        <v>223</v>
      </c>
      <c r="B558" s="54">
        <f t="shared" si="10"/>
        <v>223</v>
      </c>
      <c r="C558" s="55" t="s">
        <v>642</v>
      </c>
      <c r="D558" s="55" t="s">
        <v>642</v>
      </c>
      <c r="E558" s="55" t="s">
        <v>643</v>
      </c>
      <c r="F558" s="55" t="s">
        <v>643</v>
      </c>
      <c r="G558" s="78" t="s">
        <v>2899</v>
      </c>
      <c r="H558" s="78" t="s">
        <v>2899</v>
      </c>
      <c r="I558" s="164">
        <v>529</v>
      </c>
      <c r="J558" s="72">
        <f>I558</f>
        <v>529</v>
      </c>
      <c r="K558" s="114"/>
      <c r="L558" s="56">
        <f>ROUND(I558*K558,2)</f>
        <v>0</v>
      </c>
      <c r="M558" s="56" t="e">
        <f>ROUND(J558*#REF!,2)</f>
        <v>#REF!</v>
      </c>
      <c r="O558" s="53" t="str">
        <f>IF(K558&gt;0,COUNTIF($K$9:K558,"&gt;0")," ")</f>
        <v> </v>
      </c>
    </row>
    <row r="559" spans="1:15" s="53" customFormat="1" ht="13.5" customHeight="1">
      <c r="A559" s="54" t="s">
        <v>2820</v>
      </c>
      <c r="B559" s="54" t="str">
        <f t="shared" si="10"/>
        <v> </v>
      </c>
      <c r="C559" s="55" t="s">
        <v>644</v>
      </c>
      <c r="D559" s="55" t="s">
        <v>644</v>
      </c>
      <c r="E559" s="55" t="s">
        <v>2788</v>
      </c>
      <c r="F559" s="55" t="s">
        <v>2575</v>
      </c>
      <c r="G559" s="78"/>
      <c r="H559" s="78"/>
      <c r="I559" s="164"/>
      <c r="J559" s="72"/>
      <c r="K559" s="57"/>
      <c r="L559" s="56"/>
      <c r="M559" s="56"/>
      <c r="O559" s="53" t="str">
        <f>IF(K559&gt;0,COUNTIF($K$9:K559,"&gt;0")," ")</f>
        <v> </v>
      </c>
    </row>
    <row r="560" spans="1:15" s="53" customFormat="1" ht="13.5" customHeight="1">
      <c r="A560" s="54" t="s">
        <v>2820</v>
      </c>
      <c r="B560" s="54" t="str">
        <f t="shared" si="10"/>
        <v> </v>
      </c>
      <c r="C560" s="55" t="s">
        <v>645</v>
      </c>
      <c r="D560" s="55" t="s">
        <v>645</v>
      </c>
      <c r="E560" s="55" t="s">
        <v>646</v>
      </c>
      <c r="F560" s="55" t="s">
        <v>2576</v>
      </c>
      <c r="G560" s="78"/>
      <c r="H560" s="78"/>
      <c r="I560" s="164"/>
      <c r="J560" s="72"/>
      <c r="K560" s="57"/>
      <c r="L560" s="56"/>
      <c r="M560" s="56"/>
      <c r="O560" s="53" t="str">
        <f>IF(K560&gt;0,COUNTIF($K$9:K560,"&gt;0")," ")</f>
        <v> </v>
      </c>
    </row>
    <row r="561" spans="1:15" s="53" customFormat="1" ht="13.5" customHeight="1">
      <c r="A561" s="54">
        <v>224</v>
      </c>
      <c r="B561" s="54">
        <f t="shared" si="10"/>
        <v>224</v>
      </c>
      <c r="C561" s="55" t="s">
        <v>647</v>
      </c>
      <c r="D561" s="55" t="s">
        <v>647</v>
      </c>
      <c r="E561" s="55" t="s">
        <v>648</v>
      </c>
      <c r="F561" s="55" t="s">
        <v>648</v>
      </c>
      <c r="G561" s="78" t="s">
        <v>2899</v>
      </c>
      <c r="H561" s="78" t="s">
        <v>2899</v>
      </c>
      <c r="I561" s="164">
        <v>1992</v>
      </c>
      <c r="J561" s="72">
        <f>I561</f>
        <v>1992</v>
      </c>
      <c r="K561" s="114"/>
      <c r="L561" s="56">
        <f>ROUND(I561*K561,2)</f>
        <v>0</v>
      </c>
      <c r="M561" s="56" t="e">
        <f>ROUND(J561*#REF!,2)</f>
        <v>#REF!</v>
      </c>
      <c r="O561" s="53" t="str">
        <f>IF(K561&gt;0,COUNTIF($K$9:K561,"&gt;0")," ")</f>
        <v> </v>
      </c>
    </row>
    <row r="562" spans="1:15" s="53" customFormat="1" ht="13.5" customHeight="1">
      <c r="A562" s="54">
        <v>225</v>
      </c>
      <c r="B562" s="54">
        <f t="shared" si="10"/>
        <v>225</v>
      </c>
      <c r="C562" s="55" t="s">
        <v>649</v>
      </c>
      <c r="D562" s="55" t="s">
        <v>649</v>
      </c>
      <c r="E562" s="55" t="s">
        <v>650</v>
      </c>
      <c r="F562" s="55" t="s">
        <v>650</v>
      </c>
      <c r="G562" s="78" t="s">
        <v>2899</v>
      </c>
      <c r="H562" s="78" t="s">
        <v>2899</v>
      </c>
      <c r="I562" s="164">
        <v>290</v>
      </c>
      <c r="J562" s="72">
        <f>I562</f>
        <v>290</v>
      </c>
      <c r="K562" s="114"/>
      <c r="L562" s="56">
        <f>ROUND(I562*K562,2)</f>
        <v>0</v>
      </c>
      <c r="M562" s="56" t="e">
        <f>ROUND(J562*#REF!,2)</f>
        <v>#REF!</v>
      </c>
      <c r="O562" s="53" t="str">
        <f>IF(K562&gt;0,COUNTIF($K$9:K562,"&gt;0")," ")</f>
        <v> </v>
      </c>
    </row>
    <row r="563" spans="1:15" s="53" customFormat="1" ht="13.5" customHeight="1">
      <c r="A563" s="54" t="s">
        <v>2820</v>
      </c>
      <c r="B563" s="54" t="str">
        <f t="shared" si="10"/>
        <v> </v>
      </c>
      <c r="C563" s="55" t="s">
        <v>651</v>
      </c>
      <c r="D563" s="55" t="s">
        <v>651</v>
      </c>
      <c r="E563" s="55" t="s">
        <v>652</v>
      </c>
      <c r="F563" s="55" t="s">
        <v>2577</v>
      </c>
      <c r="G563" s="78"/>
      <c r="H563" s="78"/>
      <c r="I563" s="164"/>
      <c r="J563" s="72"/>
      <c r="K563" s="57"/>
      <c r="L563" s="56"/>
      <c r="M563" s="56"/>
      <c r="O563" s="53" t="str">
        <f>IF(K563&gt;0,COUNTIF($K$9:K563,"&gt;0")," ")</f>
        <v> </v>
      </c>
    </row>
    <row r="564" spans="1:15" s="53" customFormat="1" ht="13.5" customHeight="1">
      <c r="A564" s="54">
        <v>226</v>
      </c>
      <c r="B564" s="54">
        <f t="shared" si="10"/>
        <v>226</v>
      </c>
      <c r="C564" s="55" t="s">
        <v>653</v>
      </c>
      <c r="D564" s="55" t="s">
        <v>653</v>
      </c>
      <c r="E564" s="55" t="s">
        <v>611</v>
      </c>
      <c r="F564" s="55" t="s">
        <v>611</v>
      </c>
      <c r="G564" s="78" t="s">
        <v>2899</v>
      </c>
      <c r="H564" s="78" t="s">
        <v>2899</v>
      </c>
      <c r="I564" s="164">
        <v>1726</v>
      </c>
      <c r="J564" s="72">
        <f>I564</f>
        <v>1726</v>
      </c>
      <c r="K564" s="114"/>
      <c r="L564" s="56">
        <f>ROUND(I564*K564,2)</f>
        <v>0</v>
      </c>
      <c r="M564" s="56" t="e">
        <f>ROUND(J564*#REF!,2)</f>
        <v>#REF!</v>
      </c>
      <c r="O564" s="53" t="str">
        <f>IF(K564&gt;0,COUNTIF($K$9:K564,"&gt;0")," ")</f>
        <v> </v>
      </c>
    </row>
    <row r="565" spans="1:15" s="53" customFormat="1" ht="13.5" customHeight="1">
      <c r="A565" s="54" t="s">
        <v>2820</v>
      </c>
      <c r="B565" s="54" t="str">
        <f t="shared" si="10"/>
        <v> </v>
      </c>
      <c r="C565" s="55" t="s">
        <v>654</v>
      </c>
      <c r="D565" s="55" t="s">
        <v>654</v>
      </c>
      <c r="E565" s="55" t="s">
        <v>2789</v>
      </c>
      <c r="F565" s="55" t="s">
        <v>2578</v>
      </c>
      <c r="G565" s="78"/>
      <c r="H565" s="78"/>
      <c r="I565" s="164"/>
      <c r="J565" s="72"/>
      <c r="K565" s="57"/>
      <c r="L565" s="56"/>
      <c r="M565" s="56"/>
      <c r="O565" s="53" t="str">
        <f>IF(K565&gt;0,COUNTIF($K$9:K565,"&gt;0")," ")</f>
        <v> </v>
      </c>
    </row>
    <row r="566" spans="1:15" s="53" customFormat="1" ht="13.5" customHeight="1">
      <c r="A566" s="54" t="s">
        <v>2820</v>
      </c>
      <c r="B566" s="54" t="str">
        <f t="shared" si="10"/>
        <v> </v>
      </c>
      <c r="C566" s="55" t="s">
        <v>1498</v>
      </c>
      <c r="D566" s="55" t="s">
        <v>1498</v>
      </c>
      <c r="E566" s="55" t="s">
        <v>655</v>
      </c>
      <c r="F566" s="55" t="s">
        <v>2579</v>
      </c>
      <c r="G566" s="78"/>
      <c r="H566" s="78"/>
      <c r="I566" s="164"/>
      <c r="J566" s="72"/>
      <c r="K566" s="57"/>
      <c r="L566" s="56"/>
      <c r="M566" s="56"/>
      <c r="O566" s="53" t="str">
        <f>IF(K566&gt;0,COUNTIF($K$9:K566,"&gt;0")," ")</f>
        <v> </v>
      </c>
    </row>
    <row r="567" spans="1:15" s="53" customFormat="1" ht="13.5" customHeight="1">
      <c r="A567" s="54">
        <v>227</v>
      </c>
      <c r="B567" s="54">
        <f t="shared" si="10"/>
        <v>227</v>
      </c>
      <c r="C567" s="55" t="s">
        <v>1499</v>
      </c>
      <c r="D567" s="55" t="s">
        <v>1499</v>
      </c>
      <c r="E567" s="55" t="s">
        <v>656</v>
      </c>
      <c r="F567" s="55" t="s">
        <v>656</v>
      </c>
      <c r="G567" s="78" t="s">
        <v>2899</v>
      </c>
      <c r="H567" s="78" t="s">
        <v>2899</v>
      </c>
      <c r="I567" s="164">
        <v>56</v>
      </c>
      <c r="J567" s="72">
        <f>I567</f>
        <v>56</v>
      </c>
      <c r="K567" s="114"/>
      <c r="L567" s="56">
        <f>ROUND(I567*K567,2)</f>
        <v>0</v>
      </c>
      <c r="M567" s="56" t="e">
        <f>ROUND(J567*#REF!,2)</f>
        <v>#REF!</v>
      </c>
      <c r="O567" s="53" t="str">
        <f>IF(K567&gt;0,COUNTIF($K$9:K567,"&gt;0")," ")</f>
        <v> </v>
      </c>
    </row>
    <row r="568" spans="1:15" s="53" customFormat="1" ht="24">
      <c r="A568" s="54" t="s">
        <v>2820</v>
      </c>
      <c r="B568" s="54" t="str">
        <f t="shared" si="10"/>
        <v> </v>
      </c>
      <c r="C568" s="55" t="s">
        <v>657</v>
      </c>
      <c r="D568" s="55" t="s">
        <v>657</v>
      </c>
      <c r="E568" s="55" t="s">
        <v>2790</v>
      </c>
      <c r="F568" s="55" t="s">
        <v>2580</v>
      </c>
      <c r="G568" s="78"/>
      <c r="H568" s="78"/>
      <c r="I568" s="164"/>
      <c r="J568" s="72"/>
      <c r="K568" s="57"/>
      <c r="L568" s="56"/>
      <c r="M568" s="56"/>
      <c r="O568" s="53" t="str">
        <f>IF(K568&gt;0,COUNTIF($K$9:K568,"&gt;0")," ")</f>
        <v> </v>
      </c>
    </row>
    <row r="569" spans="1:15" s="53" customFormat="1" ht="13.5" customHeight="1">
      <c r="A569" s="54" t="s">
        <v>2820</v>
      </c>
      <c r="B569" s="54" t="str">
        <f t="shared" si="10"/>
        <v> </v>
      </c>
      <c r="C569" s="55" t="s">
        <v>658</v>
      </c>
      <c r="D569" s="55" t="s">
        <v>658</v>
      </c>
      <c r="E569" s="55" t="s">
        <v>659</v>
      </c>
      <c r="F569" s="55" t="s">
        <v>2581</v>
      </c>
      <c r="G569" s="78"/>
      <c r="H569" s="78"/>
      <c r="I569" s="164"/>
      <c r="J569" s="72"/>
      <c r="K569" s="57"/>
      <c r="L569" s="56"/>
      <c r="M569" s="56"/>
      <c r="O569" s="53" t="str">
        <f>IF(K569&gt;0,COUNTIF($K$9:K569,"&gt;0")," ")</f>
        <v> </v>
      </c>
    </row>
    <row r="570" spans="1:15" s="53" customFormat="1" ht="13.5" customHeight="1">
      <c r="A570" s="54">
        <v>228</v>
      </c>
      <c r="B570" s="54">
        <f t="shared" si="10"/>
        <v>228</v>
      </c>
      <c r="C570" s="55" t="s">
        <v>660</v>
      </c>
      <c r="D570" s="55" t="s">
        <v>660</v>
      </c>
      <c r="E570" s="55" t="s">
        <v>661</v>
      </c>
      <c r="F570" s="55" t="s">
        <v>661</v>
      </c>
      <c r="G570" s="78" t="s">
        <v>2899</v>
      </c>
      <c r="H570" s="78" t="s">
        <v>2899</v>
      </c>
      <c r="I570" s="164">
        <v>6</v>
      </c>
      <c r="J570" s="72">
        <f>I570</f>
        <v>6</v>
      </c>
      <c r="K570" s="114"/>
      <c r="L570" s="56">
        <f>ROUND(I570*K570,2)</f>
        <v>0</v>
      </c>
      <c r="M570" s="56" t="e">
        <f>ROUND(J570*#REF!,2)</f>
        <v>#REF!</v>
      </c>
      <c r="O570" s="53" t="str">
        <f>IF(K570&gt;0,COUNTIF($K$9:K570,"&gt;0")," ")</f>
        <v> </v>
      </c>
    </row>
    <row r="571" spans="1:15" s="53" customFormat="1" ht="13.5" customHeight="1">
      <c r="A571" s="54" t="s">
        <v>2820</v>
      </c>
      <c r="B571" s="54" t="str">
        <f t="shared" si="10"/>
        <v> </v>
      </c>
      <c r="C571" s="55" t="s">
        <v>1500</v>
      </c>
      <c r="D571" s="55" t="s">
        <v>1500</v>
      </c>
      <c r="E571" s="55" t="s">
        <v>2791</v>
      </c>
      <c r="F571" s="55" t="s">
        <v>2582</v>
      </c>
      <c r="G571" s="78"/>
      <c r="H571" s="78"/>
      <c r="I571" s="164"/>
      <c r="J571" s="72"/>
      <c r="K571" s="57"/>
      <c r="L571" s="56"/>
      <c r="M571" s="56"/>
      <c r="O571" s="53" t="str">
        <f>IF(K571&gt;0,COUNTIF($K$9:K571,"&gt;0")," ")</f>
        <v> </v>
      </c>
    </row>
    <row r="572" spans="1:15" s="53" customFormat="1" ht="13.5" customHeight="1">
      <c r="A572" s="54" t="s">
        <v>2820</v>
      </c>
      <c r="B572" s="54" t="str">
        <f t="shared" si="10"/>
        <v> </v>
      </c>
      <c r="C572" s="55" t="s">
        <v>1501</v>
      </c>
      <c r="D572" s="55" t="s">
        <v>1501</v>
      </c>
      <c r="E572" s="55" t="s">
        <v>662</v>
      </c>
      <c r="F572" s="55" t="s">
        <v>2583</v>
      </c>
      <c r="G572" s="78"/>
      <c r="H572" s="78"/>
      <c r="I572" s="164"/>
      <c r="J572" s="72"/>
      <c r="K572" s="57"/>
      <c r="L572" s="56"/>
      <c r="M572" s="56"/>
      <c r="O572" s="53" t="str">
        <f>IF(K572&gt;0,COUNTIF($K$9:K572,"&gt;0")," ")</f>
        <v> </v>
      </c>
    </row>
    <row r="573" spans="1:15" s="53" customFormat="1" ht="13.5" customHeight="1">
      <c r="A573" s="54">
        <v>229</v>
      </c>
      <c r="B573" s="54">
        <f t="shared" si="10"/>
        <v>229</v>
      </c>
      <c r="C573" s="55" t="s">
        <v>1502</v>
      </c>
      <c r="D573" s="55" t="s">
        <v>1502</v>
      </c>
      <c r="E573" s="55" t="s">
        <v>663</v>
      </c>
      <c r="F573" s="55" t="s">
        <v>663</v>
      </c>
      <c r="G573" s="78" t="s">
        <v>2899</v>
      </c>
      <c r="H573" s="78" t="s">
        <v>2899</v>
      </c>
      <c r="I573" s="164">
        <v>90</v>
      </c>
      <c r="J573" s="72">
        <f>I573</f>
        <v>90</v>
      </c>
      <c r="K573" s="114"/>
      <c r="L573" s="56">
        <f>ROUND(I573*K573,2)</f>
        <v>0</v>
      </c>
      <c r="M573" s="56" t="e">
        <f>ROUND(J573*#REF!,2)</f>
        <v>#REF!</v>
      </c>
      <c r="O573" s="53" t="str">
        <f>IF(K573&gt;0,COUNTIF($K$9:K573,"&gt;0")," ")</f>
        <v> </v>
      </c>
    </row>
    <row r="574" spans="1:15" s="53" customFormat="1" ht="13.5" customHeight="1">
      <c r="A574" s="54">
        <v>230</v>
      </c>
      <c r="B574" s="54">
        <f t="shared" si="10"/>
        <v>230</v>
      </c>
      <c r="C574" s="55" t="s">
        <v>1503</v>
      </c>
      <c r="D574" s="55" t="s">
        <v>1503</v>
      </c>
      <c r="E574" s="55" t="s">
        <v>664</v>
      </c>
      <c r="F574" s="55" t="s">
        <v>664</v>
      </c>
      <c r="G574" s="78" t="s">
        <v>2899</v>
      </c>
      <c r="H574" s="78" t="s">
        <v>2899</v>
      </c>
      <c r="I574" s="164">
        <v>1000</v>
      </c>
      <c r="J574" s="72">
        <f>I574</f>
        <v>1000</v>
      </c>
      <c r="K574" s="114"/>
      <c r="L574" s="56">
        <f>ROUND(I574*K574,2)</f>
        <v>0</v>
      </c>
      <c r="M574" s="56" t="e">
        <f>ROUND(J574*#REF!,2)</f>
        <v>#REF!</v>
      </c>
      <c r="O574" s="53" t="str">
        <f>IF(K574&gt;0,COUNTIF($K$9:K574,"&gt;0")," ")</f>
        <v> </v>
      </c>
    </row>
    <row r="575" spans="1:15" s="53" customFormat="1" ht="13.5" customHeight="1">
      <c r="A575" s="54" t="s">
        <v>2820</v>
      </c>
      <c r="B575" s="54" t="str">
        <f t="shared" si="10"/>
        <v> </v>
      </c>
      <c r="C575" s="55" t="s">
        <v>665</v>
      </c>
      <c r="D575" s="55" t="s">
        <v>665</v>
      </c>
      <c r="E575" s="55" t="s">
        <v>2792</v>
      </c>
      <c r="F575" s="55" t="s">
        <v>2584</v>
      </c>
      <c r="G575" s="78"/>
      <c r="H575" s="78"/>
      <c r="I575" s="164"/>
      <c r="J575" s="72"/>
      <c r="K575" s="57"/>
      <c r="L575" s="56"/>
      <c r="M575" s="56"/>
      <c r="O575" s="53" t="str">
        <f>IF(K575&gt;0,COUNTIF($K$9:K575,"&gt;0")," ")</f>
        <v> </v>
      </c>
    </row>
    <row r="576" spans="1:15" s="53" customFormat="1" ht="13.5" customHeight="1">
      <c r="A576" s="54" t="s">
        <v>2820</v>
      </c>
      <c r="B576" s="54" t="str">
        <f t="shared" si="10"/>
        <v> </v>
      </c>
      <c r="C576" s="55" t="s">
        <v>666</v>
      </c>
      <c r="D576" s="55" t="s">
        <v>666</v>
      </c>
      <c r="E576" s="55" t="s">
        <v>2793</v>
      </c>
      <c r="F576" s="55" t="s">
        <v>2585</v>
      </c>
      <c r="G576" s="78"/>
      <c r="H576" s="78"/>
      <c r="I576" s="164"/>
      <c r="J576" s="72"/>
      <c r="K576" s="57"/>
      <c r="L576" s="56"/>
      <c r="M576" s="56"/>
      <c r="O576" s="53" t="str">
        <f>IF(K576&gt;0,COUNTIF($K$9:K576,"&gt;0")," ")</f>
        <v> </v>
      </c>
    </row>
    <row r="577" spans="1:15" s="53" customFormat="1" ht="13.5" customHeight="1">
      <c r="A577" s="54" t="s">
        <v>2820</v>
      </c>
      <c r="B577" s="54" t="str">
        <f t="shared" si="10"/>
        <v> </v>
      </c>
      <c r="C577" s="55" t="s">
        <v>667</v>
      </c>
      <c r="D577" s="55" t="s">
        <v>667</v>
      </c>
      <c r="E577" s="55" t="s">
        <v>668</v>
      </c>
      <c r="F577" s="55" t="s">
        <v>2586</v>
      </c>
      <c r="G577" s="78"/>
      <c r="H577" s="78"/>
      <c r="I577" s="164"/>
      <c r="J577" s="72"/>
      <c r="K577" s="57"/>
      <c r="L577" s="56"/>
      <c r="M577" s="56"/>
      <c r="O577" s="53" t="str">
        <f>IF(K577&gt;0,COUNTIF($K$9:K577,"&gt;0")," ")</f>
        <v> </v>
      </c>
    </row>
    <row r="578" spans="1:15" s="53" customFormat="1" ht="13.5" customHeight="1">
      <c r="A578" s="54">
        <v>231</v>
      </c>
      <c r="B578" s="54">
        <f t="shared" si="10"/>
        <v>231</v>
      </c>
      <c r="C578" s="55" t="s">
        <v>669</v>
      </c>
      <c r="D578" s="55" t="s">
        <v>669</v>
      </c>
      <c r="E578" s="55" t="s">
        <v>670</v>
      </c>
      <c r="F578" s="55" t="s">
        <v>670</v>
      </c>
      <c r="G578" s="78" t="s">
        <v>2899</v>
      </c>
      <c r="H578" s="78" t="s">
        <v>2899</v>
      </c>
      <c r="I578" s="164">
        <v>70</v>
      </c>
      <c r="J578" s="72">
        <f>I578</f>
        <v>70</v>
      </c>
      <c r="K578" s="114"/>
      <c r="L578" s="56">
        <f>ROUND(I578*K578,2)</f>
        <v>0</v>
      </c>
      <c r="M578" s="56" t="e">
        <f>ROUND(J578*#REF!,2)</f>
        <v>#REF!</v>
      </c>
      <c r="O578" s="53" t="str">
        <f>IF(K578&gt;0,COUNTIF($K$9:K578,"&gt;0")," ")</f>
        <v> </v>
      </c>
    </row>
    <row r="579" spans="1:15" s="53" customFormat="1" ht="13.5" customHeight="1">
      <c r="A579" s="54" t="s">
        <v>2820</v>
      </c>
      <c r="B579" s="54" t="str">
        <f t="shared" si="10"/>
        <v> </v>
      </c>
      <c r="C579" s="55" t="s">
        <v>671</v>
      </c>
      <c r="D579" s="55" t="s">
        <v>671</v>
      </c>
      <c r="E579" s="55" t="s">
        <v>2794</v>
      </c>
      <c r="F579" s="55" t="s">
        <v>2587</v>
      </c>
      <c r="G579" s="78"/>
      <c r="H579" s="78"/>
      <c r="I579" s="164"/>
      <c r="J579" s="72"/>
      <c r="K579" s="57"/>
      <c r="L579" s="56"/>
      <c r="M579" s="56"/>
      <c r="O579" s="53" t="str">
        <f>IF(K579&gt;0,COUNTIF($K$9:K579,"&gt;0")," ")</f>
        <v> </v>
      </c>
    </row>
    <row r="580" spans="1:15" s="53" customFormat="1" ht="24">
      <c r="A580" s="54" t="s">
        <v>2820</v>
      </c>
      <c r="B580" s="54" t="str">
        <f t="shared" si="10"/>
        <v> </v>
      </c>
      <c r="C580" s="55" t="s">
        <v>672</v>
      </c>
      <c r="D580" s="55" t="s">
        <v>672</v>
      </c>
      <c r="E580" s="55" t="s">
        <v>673</v>
      </c>
      <c r="F580" s="55" t="s">
        <v>2588</v>
      </c>
      <c r="G580" s="78"/>
      <c r="H580" s="78"/>
      <c r="I580" s="164"/>
      <c r="J580" s="72"/>
      <c r="K580" s="57"/>
      <c r="L580" s="56"/>
      <c r="M580" s="56"/>
      <c r="O580" s="53" t="str">
        <f>IF(K580&gt;0,COUNTIF($K$9:K580,"&gt;0")," ")</f>
        <v> </v>
      </c>
    </row>
    <row r="581" spans="1:15" s="53" customFormat="1" ht="13.5" customHeight="1">
      <c r="A581" s="54">
        <v>232</v>
      </c>
      <c r="B581" s="54">
        <f t="shared" si="10"/>
        <v>232</v>
      </c>
      <c r="C581" s="55" t="s">
        <v>674</v>
      </c>
      <c r="D581" s="55" t="s">
        <v>674</v>
      </c>
      <c r="E581" s="55" t="s">
        <v>675</v>
      </c>
      <c r="F581" s="55" t="s">
        <v>2589</v>
      </c>
      <c r="G581" s="78" t="s">
        <v>2899</v>
      </c>
      <c r="H581" s="78" t="s">
        <v>2899</v>
      </c>
      <c r="I581" s="164">
        <v>12</v>
      </c>
      <c r="J581" s="72">
        <f>I581</f>
        <v>12</v>
      </c>
      <c r="K581" s="114"/>
      <c r="L581" s="56">
        <f>ROUND(I581*K581,2)</f>
        <v>0</v>
      </c>
      <c r="M581" s="56" t="e">
        <f>ROUND(J581*#REF!,2)</f>
        <v>#REF!</v>
      </c>
      <c r="O581" s="53" t="str">
        <f>IF(K581&gt;0,COUNTIF($K$9:K581,"&gt;0")," ")</f>
        <v> </v>
      </c>
    </row>
    <row r="582" spans="1:15" s="53" customFormat="1" ht="13.5" customHeight="1">
      <c r="A582" s="54" t="s">
        <v>2820</v>
      </c>
      <c r="B582" s="54" t="str">
        <f t="shared" si="10"/>
        <v> </v>
      </c>
      <c r="C582" s="55" t="s">
        <v>676</v>
      </c>
      <c r="D582" s="55" t="s">
        <v>676</v>
      </c>
      <c r="E582" s="55" t="s">
        <v>2011</v>
      </c>
      <c r="F582" s="55" t="s">
        <v>2091</v>
      </c>
      <c r="G582" s="78"/>
      <c r="H582" s="78"/>
      <c r="I582" s="164"/>
      <c r="J582" s="72"/>
      <c r="K582" s="57"/>
      <c r="L582" s="56"/>
      <c r="M582" s="56"/>
      <c r="O582" s="53" t="str">
        <f>IF(K582&gt;0,COUNTIF($K$9:K582,"&gt;0")," ")</f>
        <v> </v>
      </c>
    </row>
    <row r="583" spans="1:15" s="53" customFormat="1" ht="13.5" customHeight="1">
      <c r="A583" s="54" t="s">
        <v>2820</v>
      </c>
      <c r="B583" s="54" t="str">
        <f t="shared" si="10"/>
        <v> </v>
      </c>
      <c r="C583" s="55" t="s">
        <v>677</v>
      </c>
      <c r="D583" s="55" t="s">
        <v>677</v>
      </c>
      <c r="E583" s="55" t="s">
        <v>2795</v>
      </c>
      <c r="F583" s="55" t="s">
        <v>2590</v>
      </c>
      <c r="G583" s="78"/>
      <c r="H583" s="78"/>
      <c r="I583" s="164"/>
      <c r="J583" s="72"/>
      <c r="K583" s="57"/>
      <c r="L583" s="56"/>
      <c r="M583" s="56"/>
      <c r="O583" s="53" t="str">
        <f>IF(K583&gt;0,COUNTIF($K$9:K583,"&gt;0")," ")</f>
        <v> </v>
      </c>
    </row>
    <row r="584" spans="1:15" s="53" customFormat="1" ht="13.5" customHeight="1">
      <c r="A584" s="54">
        <v>233</v>
      </c>
      <c r="B584" s="54">
        <f t="shared" si="10"/>
        <v>233</v>
      </c>
      <c r="C584" s="55" t="s">
        <v>678</v>
      </c>
      <c r="D584" s="55" t="s">
        <v>678</v>
      </c>
      <c r="E584" s="55" t="s">
        <v>679</v>
      </c>
      <c r="F584" s="55" t="s">
        <v>2591</v>
      </c>
      <c r="G584" s="78" t="s">
        <v>2899</v>
      </c>
      <c r="H584" s="78" t="s">
        <v>2899</v>
      </c>
      <c r="I584" s="164">
        <f>7291</f>
        <v>7291</v>
      </c>
      <c r="J584" s="72">
        <f>I584</f>
        <v>7291</v>
      </c>
      <c r="K584" s="114"/>
      <c r="L584" s="56">
        <f>ROUND(I584*K584,2)</f>
        <v>0</v>
      </c>
      <c r="M584" s="56" t="e">
        <f>ROUND(J584*#REF!,2)</f>
        <v>#REF!</v>
      </c>
      <c r="O584" s="53" t="str">
        <f>IF(K584&gt;0,COUNTIF($K$9:K584,"&gt;0")," ")</f>
        <v> </v>
      </c>
    </row>
    <row r="585" spans="1:15" s="53" customFormat="1" ht="13.5" customHeight="1">
      <c r="A585" s="54">
        <v>234</v>
      </c>
      <c r="B585" s="54">
        <f t="shared" si="10"/>
        <v>234</v>
      </c>
      <c r="C585" s="55" t="s">
        <v>680</v>
      </c>
      <c r="D585" s="55" t="s">
        <v>680</v>
      </c>
      <c r="E585" s="55" t="s">
        <v>681</v>
      </c>
      <c r="F585" s="55" t="s">
        <v>2592</v>
      </c>
      <c r="G585" s="78" t="s">
        <v>2899</v>
      </c>
      <c r="H585" s="78" t="s">
        <v>2899</v>
      </c>
      <c r="I585" s="164">
        <v>3612</v>
      </c>
      <c r="J585" s="72">
        <f>I585</f>
        <v>3612</v>
      </c>
      <c r="K585" s="114"/>
      <c r="L585" s="56">
        <f>ROUND(I585*K585,2)</f>
        <v>0</v>
      </c>
      <c r="M585" s="56" t="e">
        <f>ROUND(J585*#REF!,2)</f>
        <v>#REF!</v>
      </c>
      <c r="O585" s="53" t="str">
        <f>IF(K585&gt;0,COUNTIF($K$9:K585,"&gt;0")," ")</f>
        <v> </v>
      </c>
    </row>
    <row r="586" spans="1:15" s="53" customFormat="1" ht="13.5" customHeight="1">
      <c r="A586" s="54" t="s">
        <v>2820</v>
      </c>
      <c r="B586" s="54" t="str">
        <f t="shared" si="10"/>
        <v> </v>
      </c>
      <c r="C586" s="55" t="s">
        <v>682</v>
      </c>
      <c r="D586" s="55" t="s">
        <v>682</v>
      </c>
      <c r="E586" s="55" t="s">
        <v>1989</v>
      </c>
      <c r="F586" s="55" t="s">
        <v>2049</v>
      </c>
      <c r="G586" s="78"/>
      <c r="H586" s="78"/>
      <c r="I586" s="164"/>
      <c r="J586" s="72"/>
      <c r="K586" s="57"/>
      <c r="L586" s="56"/>
      <c r="M586" s="56"/>
      <c r="O586" s="53" t="str">
        <f>IF(K586&gt;0,COUNTIF($K$9:K586,"&gt;0")," ")</f>
        <v> </v>
      </c>
    </row>
    <row r="587" spans="1:15" s="53" customFormat="1" ht="24">
      <c r="A587" s="54" t="s">
        <v>2820</v>
      </c>
      <c r="B587" s="54" t="str">
        <f t="shared" si="10"/>
        <v> </v>
      </c>
      <c r="C587" s="55" t="s">
        <v>683</v>
      </c>
      <c r="D587" s="55" t="s">
        <v>683</v>
      </c>
      <c r="E587" s="55" t="s">
        <v>2796</v>
      </c>
      <c r="F587" s="55" t="s">
        <v>2593</v>
      </c>
      <c r="G587" s="78"/>
      <c r="H587" s="78"/>
      <c r="I587" s="164"/>
      <c r="J587" s="72"/>
      <c r="K587" s="57"/>
      <c r="L587" s="56"/>
      <c r="M587" s="56"/>
      <c r="O587" s="53" t="str">
        <f>IF(K587&gt;0,COUNTIF($K$9:K587,"&gt;0")," ")</f>
        <v> </v>
      </c>
    </row>
    <row r="588" spans="1:15" s="53" customFormat="1" ht="13.5" customHeight="1">
      <c r="A588" s="54" t="s">
        <v>2820</v>
      </c>
      <c r="B588" s="54" t="str">
        <f t="shared" si="10"/>
        <v> </v>
      </c>
      <c r="C588" s="55" t="s">
        <v>684</v>
      </c>
      <c r="D588" s="55" t="s">
        <v>684</v>
      </c>
      <c r="E588" s="55" t="s">
        <v>685</v>
      </c>
      <c r="F588" s="55" t="s">
        <v>2594</v>
      </c>
      <c r="G588" s="78"/>
      <c r="H588" s="78"/>
      <c r="I588" s="164"/>
      <c r="J588" s="72"/>
      <c r="K588" s="57"/>
      <c r="L588" s="56"/>
      <c r="M588" s="56"/>
      <c r="O588" s="53" t="str">
        <f>IF(K588&gt;0,COUNTIF($K$9:K588,"&gt;0")," ")</f>
        <v> </v>
      </c>
    </row>
    <row r="589" spans="1:15" s="53" customFormat="1" ht="13.5" customHeight="1">
      <c r="A589" s="54">
        <v>235</v>
      </c>
      <c r="B589" s="54">
        <f aca="true" t="shared" si="11" ref="B589:B652">A589</f>
        <v>235</v>
      </c>
      <c r="C589" s="55" t="s">
        <v>686</v>
      </c>
      <c r="D589" s="55" t="s">
        <v>686</v>
      </c>
      <c r="E589" s="55" t="s">
        <v>687</v>
      </c>
      <c r="F589" s="55" t="s">
        <v>2595</v>
      </c>
      <c r="G589" s="78" t="s">
        <v>2899</v>
      </c>
      <c r="H589" s="78" t="s">
        <v>2899</v>
      </c>
      <c r="I589" s="164">
        <v>89</v>
      </c>
      <c r="J589" s="72">
        <f>I589</f>
        <v>89</v>
      </c>
      <c r="K589" s="114"/>
      <c r="L589" s="56">
        <f>ROUND(I589*K589,2)</f>
        <v>0</v>
      </c>
      <c r="M589" s="56" t="e">
        <f>ROUND(J589*#REF!,2)</f>
        <v>#REF!</v>
      </c>
      <c r="O589" s="53" t="str">
        <f>IF(K589&gt;0,COUNTIF($K$9:K589,"&gt;0")," ")</f>
        <v> </v>
      </c>
    </row>
    <row r="590" spans="1:15" s="53" customFormat="1" ht="13.5" customHeight="1">
      <c r="A590" s="54">
        <v>236</v>
      </c>
      <c r="B590" s="54">
        <f t="shared" si="11"/>
        <v>236</v>
      </c>
      <c r="C590" s="55" t="s">
        <v>688</v>
      </c>
      <c r="D590" s="55" t="s">
        <v>688</v>
      </c>
      <c r="E590" s="55" t="s">
        <v>689</v>
      </c>
      <c r="F590" s="55" t="s">
        <v>689</v>
      </c>
      <c r="G590" s="78" t="s">
        <v>2899</v>
      </c>
      <c r="H590" s="78" t="s">
        <v>2899</v>
      </c>
      <c r="I590" s="164">
        <v>362</v>
      </c>
      <c r="J590" s="72">
        <f>I590</f>
        <v>362</v>
      </c>
      <c r="K590" s="114"/>
      <c r="L590" s="56">
        <f>ROUND(I590*K590,2)</f>
        <v>0</v>
      </c>
      <c r="M590" s="56" t="e">
        <f>ROUND(J590*#REF!,2)</f>
        <v>#REF!</v>
      </c>
      <c r="O590" s="53" t="str">
        <f>IF(K590&gt;0,COUNTIF($K$9:K590,"&gt;0")," ")</f>
        <v> </v>
      </c>
    </row>
    <row r="591" spans="1:15" s="53" customFormat="1" ht="13.5" customHeight="1">
      <c r="A591" s="54">
        <v>237</v>
      </c>
      <c r="B591" s="54">
        <f t="shared" si="11"/>
        <v>237</v>
      </c>
      <c r="C591" s="55" t="s">
        <v>690</v>
      </c>
      <c r="D591" s="55" t="s">
        <v>690</v>
      </c>
      <c r="E591" s="55" t="s">
        <v>691</v>
      </c>
      <c r="F591" s="55" t="s">
        <v>691</v>
      </c>
      <c r="G591" s="78" t="s">
        <v>2899</v>
      </c>
      <c r="H591" s="78" t="s">
        <v>2899</v>
      </c>
      <c r="I591" s="164">
        <v>25.9</v>
      </c>
      <c r="J591" s="72">
        <f>I591</f>
        <v>25.9</v>
      </c>
      <c r="K591" s="114"/>
      <c r="L591" s="56">
        <f>ROUND(I591*K591,2)</f>
        <v>0</v>
      </c>
      <c r="M591" s="56" t="e">
        <f>ROUND(J591*#REF!,2)</f>
        <v>#REF!</v>
      </c>
      <c r="O591" s="53" t="str">
        <f>IF(K591&gt;0,COUNTIF($K$9:K591,"&gt;0")," ")</f>
        <v> </v>
      </c>
    </row>
    <row r="592" spans="1:15" s="53" customFormat="1" ht="24">
      <c r="A592" s="54" t="s">
        <v>2820</v>
      </c>
      <c r="B592" s="54" t="str">
        <f t="shared" si="11"/>
        <v> </v>
      </c>
      <c r="C592" s="55" t="s">
        <v>692</v>
      </c>
      <c r="D592" s="55" t="s">
        <v>692</v>
      </c>
      <c r="E592" s="55" t="s">
        <v>2797</v>
      </c>
      <c r="F592" s="55" t="s">
        <v>2596</v>
      </c>
      <c r="G592" s="78"/>
      <c r="H592" s="78"/>
      <c r="I592" s="164"/>
      <c r="J592" s="72"/>
      <c r="K592" s="57"/>
      <c r="L592" s="56"/>
      <c r="M592" s="56"/>
      <c r="O592" s="53" t="str">
        <f>IF(K592&gt;0,COUNTIF($K$9:K592,"&gt;0")," ")</f>
        <v> </v>
      </c>
    </row>
    <row r="593" spans="1:15" s="53" customFormat="1" ht="13.5" customHeight="1">
      <c r="A593" s="54" t="s">
        <v>2820</v>
      </c>
      <c r="B593" s="54" t="str">
        <f t="shared" si="11"/>
        <v> </v>
      </c>
      <c r="C593" s="55" t="s">
        <v>693</v>
      </c>
      <c r="D593" s="55" t="s">
        <v>693</v>
      </c>
      <c r="E593" s="55" t="s">
        <v>694</v>
      </c>
      <c r="F593" s="55" t="s">
        <v>2597</v>
      </c>
      <c r="G593" s="78"/>
      <c r="H593" s="78"/>
      <c r="I593" s="164"/>
      <c r="J593" s="72"/>
      <c r="K593" s="57"/>
      <c r="L593" s="56"/>
      <c r="M593" s="56"/>
      <c r="O593" s="53" t="str">
        <f>IF(K593&gt;0,COUNTIF($K$9:K593,"&gt;0")," ")</f>
        <v> </v>
      </c>
    </row>
    <row r="594" spans="1:15" s="53" customFormat="1" ht="13.5" customHeight="1">
      <c r="A594" s="54">
        <v>238</v>
      </c>
      <c r="B594" s="54">
        <f t="shared" si="11"/>
        <v>238</v>
      </c>
      <c r="C594" s="55" t="s">
        <v>695</v>
      </c>
      <c r="D594" s="55" t="s">
        <v>695</v>
      </c>
      <c r="E594" s="55" t="s">
        <v>639</v>
      </c>
      <c r="F594" s="55" t="s">
        <v>639</v>
      </c>
      <c r="G594" s="78" t="s">
        <v>2899</v>
      </c>
      <c r="H594" s="78" t="s">
        <v>2899</v>
      </c>
      <c r="I594" s="164">
        <v>120</v>
      </c>
      <c r="J594" s="72">
        <f>I594</f>
        <v>120</v>
      </c>
      <c r="K594" s="114"/>
      <c r="L594" s="56">
        <f>ROUND(I594*K594,2)</f>
        <v>0</v>
      </c>
      <c r="M594" s="56" t="e">
        <f>ROUND(J594*#REF!,2)</f>
        <v>#REF!</v>
      </c>
      <c r="O594" s="53" t="str">
        <f>IF(K594&gt;0,COUNTIF($K$9:K594,"&gt;0")," ")</f>
        <v> </v>
      </c>
    </row>
    <row r="595" spans="1:15" s="53" customFormat="1" ht="12">
      <c r="A595" s="54" t="s">
        <v>2820</v>
      </c>
      <c r="B595" s="54" t="str">
        <f t="shared" si="11"/>
        <v> </v>
      </c>
      <c r="C595" s="68"/>
      <c r="D595" s="68"/>
      <c r="E595" s="59" t="s">
        <v>1409</v>
      </c>
      <c r="F595" s="59" t="s">
        <v>2847</v>
      </c>
      <c r="G595" s="60"/>
      <c r="H595" s="60"/>
      <c r="I595" s="167"/>
      <c r="J595" s="142"/>
      <c r="K595" s="67"/>
      <c r="L595" s="67">
        <f>SUM(L534:L594)</f>
        <v>0</v>
      </c>
      <c r="M595" s="67" t="e">
        <f>SUM(M534:M594)</f>
        <v>#REF!</v>
      </c>
      <c r="O595" s="53" t="str">
        <f>IF(K595&gt;0,COUNTIF($K$9:K595,"&gt;0")," ")</f>
        <v> </v>
      </c>
    </row>
    <row r="596" spans="1:15" s="53" customFormat="1" ht="12">
      <c r="A596" s="54" t="s">
        <v>2820</v>
      </c>
      <c r="B596" s="54" t="str">
        <f t="shared" si="11"/>
        <v> </v>
      </c>
      <c r="C596" s="68"/>
      <c r="D596" s="68"/>
      <c r="E596" s="63"/>
      <c r="F596" s="63"/>
      <c r="G596" s="64"/>
      <c r="H596" s="64"/>
      <c r="I596" s="171"/>
      <c r="J596" s="146"/>
      <c r="K596" s="71"/>
      <c r="L596" s="71"/>
      <c r="M596" s="71"/>
      <c r="O596" s="53" t="str">
        <f>IF(K596&gt;0,COUNTIF($K$9:K596,"&gt;0")," ")</f>
        <v> </v>
      </c>
    </row>
    <row r="597" spans="1:15" s="53" customFormat="1" ht="13.5" customHeight="1">
      <c r="A597" s="54" t="s">
        <v>2820</v>
      </c>
      <c r="B597" s="54" t="str">
        <f t="shared" si="11"/>
        <v> </v>
      </c>
      <c r="C597" s="68" t="s">
        <v>696</v>
      </c>
      <c r="D597" s="68" t="s">
        <v>696</v>
      </c>
      <c r="E597" s="68" t="s">
        <v>1978</v>
      </c>
      <c r="F597" s="68" t="s">
        <v>2024</v>
      </c>
      <c r="G597" s="126"/>
      <c r="H597" s="126"/>
      <c r="I597" s="164"/>
      <c r="J597" s="72"/>
      <c r="K597" s="56"/>
      <c r="L597" s="31"/>
      <c r="M597" s="31"/>
      <c r="O597" s="53" t="str">
        <f>IF(K597&gt;0,COUNTIF($K$9:K597,"&gt;0")," ")</f>
        <v> </v>
      </c>
    </row>
    <row r="598" spans="1:18" s="6" customFormat="1" ht="13.5" customHeight="1">
      <c r="A598" s="54" t="s">
        <v>2820</v>
      </c>
      <c r="B598" s="54" t="str">
        <f t="shared" si="11"/>
        <v> </v>
      </c>
      <c r="C598" s="55" t="s">
        <v>697</v>
      </c>
      <c r="D598" s="55" t="s">
        <v>697</v>
      </c>
      <c r="E598" s="55" t="s">
        <v>1979</v>
      </c>
      <c r="F598" s="55" t="s">
        <v>2025</v>
      </c>
      <c r="G598" s="78"/>
      <c r="H598" s="78"/>
      <c r="I598" s="176"/>
      <c r="J598" s="151"/>
      <c r="K598" s="77"/>
      <c r="L598" s="32"/>
      <c r="M598" s="32"/>
      <c r="O598" s="53" t="str">
        <f>IF(K598&gt;0,COUNTIF($K$9:K598,"&gt;0")," ")</f>
        <v> </v>
      </c>
      <c r="P598" s="16"/>
      <c r="Q598" s="16"/>
      <c r="R598" s="5"/>
    </row>
    <row r="599" spans="1:18" s="6" customFormat="1" ht="13.5" customHeight="1">
      <c r="A599" s="54" t="s">
        <v>2820</v>
      </c>
      <c r="B599" s="54" t="str">
        <f t="shared" si="11"/>
        <v> </v>
      </c>
      <c r="C599" s="55" t="s">
        <v>698</v>
      </c>
      <c r="D599" s="55" t="s">
        <v>698</v>
      </c>
      <c r="E599" s="55" t="s">
        <v>1980</v>
      </c>
      <c r="F599" s="55" t="s">
        <v>2026</v>
      </c>
      <c r="G599" s="78"/>
      <c r="H599" s="78"/>
      <c r="I599" s="176"/>
      <c r="J599" s="151"/>
      <c r="K599" s="77"/>
      <c r="L599" s="32"/>
      <c r="M599" s="32"/>
      <c r="O599" s="53" t="str">
        <f>IF(K599&gt;0,COUNTIF($K$9:K599,"&gt;0")," ")</f>
        <v> </v>
      </c>
      <c r="P599" s="16"/>
      <c r="Q599" s="16"/>
      <c r="R599" s="5"/>
    </row>
    <row r="600" spans="1:18" s="6" customFormat="1" ht="13.5" customHeight="1">
      <c r="A600" s="54" t="s">
        <v>2820</v>
      </c>
      <c r="B600" s="54" t="str">
        <f t="shared" si="11"/>
        <v> </v>
      </c>
      <c r="C600" s="55" t="s">
        <v>699</v>
      </c>
      <c r="D600" s="55" t="s">
        <v>699</v>
      </c>
      <c r="E600" s="55" t="s">
        <v>700</v>
      </c>
      <c r="F600" s="55" t="s">
        <v>2027</v>
      </c>
      <c r="G600" s="78"/>
      <c r="H600" s="78"/>
      <c r="I600" s="176"/>
      <c r="J600" s="151"/>
      <c r="K600" s="77"/>
      <c r="L600" s="32"/>
      <c r="M600" s="32"/>
      <c r="O600" s="53" t="str">
        <f>IF(K600&gt;0,COUNTIF($K$9:K600,"&gt;0")," ")</f>
        <v> </v>
      </c>
      <c r="P600" s="16"/>
      <c r="Q600" s="16"/>
      <c r="R600" s="5"/>
    </row>
    <row r="601" spans="1:17" s="5" customFormat="1" ht="13.5" customHeight="1">
      <c r="A601" s="54">
        <v>239</v>
      </c>
      <c r="B601" s="54">
        <f t="shared" si="11"/>
        <v>239</v>
      </c>
      <c r="C601" s="55" t="s">
        <v>701</v>
      </c>
      <c r="D601" s="55" t="s">
        <v>701</v>
      </c>
      <c r="E601" s="55" t="s">
        <v>702</v>
      </c>
      <c r="F601" s="55" t="s">
        <v>2028</v>
      </c>
      <c r="G601" s="78" t="s">
        <v>2900</v>
      </c>
      <c r="H601" s="78" t="s">
        <v>2910</v>
      </c>
      <c r="I601" s="164">
        <v>24</v>
      </c>
      <c r="J601" s="72">
        <f>I601</f>
        <v>24</v>
      </c>
      <c r="K601" s="114"/>
      <c r="L601" s="56">
        <f>ROUND(I601*K601,2)</f>
        <v>0</v>
      </c>
      <c r="M601" s="56" t="e">
        <f>ROUND(J601*#REF!,2)</f>
        <v>#REF!</v>
      </c>
      <c r="O601" s="53" t="str">
        <f>IF(K601&gt;0,COUNTIF($K$9:K601,"&gt;0")," ")</f>
        <v> </v>
      </c>
      <c r="Q601" s="16"/>
    </row>
    <row r="602" spans="1:18" s="6" customFormat="1" ht="13.5" customHeight="1">
      <c r="A602" s="54" t="s">
        <v>2820</v>
      </c>
      <c r="B602" s="54" t="str">
        <f t="shared" si="11"/>
        <v> </v>
      </c>
      <c r="C602" s="55" t="s">
        <v>703</v>
      </c>
      <c r="D602" s="55" t="s">
        <v>703</v>
      </c>
      <c r="E602" s="55" t="s">
        <v>704</v>
      </c>
      <c r="F602" s="55" t="s">
        <v>2029</v>
      </c>
      <c r="G602" s="78"/>
      <c r="H602" s="78"/>
      <c r="I602" s="164"/>
      <c r="J602" s="72"/>
      <c r="K602" s="57"/>
      <c r="L602" s="56"/>
      <c r="M602" s="56"/>
      <c r="O602" s="53" t="str">
        <f>IF(K602&gt;0,COUNTIF($K$9:K602,"&gt;0")," ")</f>
        <v> </v>
      </c>
      <c r="Q602" s="16"/>
      <c r="R602" s="5"/>
    </row>
    <row r="603" spans="1:17" s="5" customFormat="1" ht="24">
      <c r="A603" s="54">
        <v>240</v>
      </c>
      <c r="B603" s="54">
        <f t="shared" si="11"/>
        <v>240</v>
      </c>
      <c r="C603" s="55" t="s">
        <v>705</v>
      </c>
      <c r="D603" s="55" t="s">
        <v>705</v>
      </c>
      <c r="E603" s="55" t="s">
        <v>706</v>
      </c>
      <c r="F603" s="55" t="s">
        <v>2030</v>
      </c>
      <c r="G603" s="78" t="s">
        <v>2901</v>
      </c>
      <c r="H603" s="78" t="s">
        <v>2901</v>
      </c>
      <c r="I603" s="164">
        <v>340</v>
      </c>
      <c r="J603" s="72">
        <f>I603</f>
        <v>340</v>
      </c>
      <c r="K603" s="114"/>
      <c r="L603" s="56">
        <f>ROUND(I603*K603,2)</f>
        <v>0</v>
      </c>
      <c r="M603" s="56" t="e">
        <f>ROUND(J603*#REF!,2)</f>
        <v>#REF!</v>
      </c>
      <c r="O603" s="53" t="str">
        <f>IF(K603&gt;0,COUNTIF($K$9:K603,"&gt;0")," ")</f>
        <v> </v>
      </c>
      <c r="Q603" s="16"/>
    </row>
    <row r="604" spans="1:18" s="6" customFormat="1" ht="24">
      <c r="A604" s="54" t="s">
        <v>2820</v>
      </c>
      <c r="B604" s="54" t="str">
        <f t="shared" si="11"/>
        <v> </v>
      </c>
      <c r="C604" s="55" t="s">
        <v>707</v>
      </c>
      <c r="D604" s="55" t="s">
        <v>707</v>
      </c>
      <c r="E604" s="55" t="s">
        <v>1981</v>
      </c>
      <c r="F604" s="55" t="s">
        <v>2031</v>
      </c>
      <c r="G604" s="78"/>
      <c r="H604" s="78"/>
      <c r="I604" s="164"/>
      <c r="J604" s="72"/>
      <c r="K604" s="57"/>
      <c r="L604" s="56"/>
      <c r="M604" s="56"/>
      <c r="O604" s="53" t="str">
        <f>IF(K604&gt;0,COUNTIF($K$9:K604,"&gt;0")," ")</f>
        <v> </v>
      </c>
      <c r="Q604" s="16"/>
      <c r="R604" s="5"/>
    </row>
    <row r="605" spans="1:18" s="6" customFormat="1" ht="13.5" customHeight="1">
      <c r="A605" s="54" t="s">
        <v>2820</v>
      </c>
      <c r="B605" s="54" t="str">
        <f t="shared" si="11"/>
        <v> </v>
      </c>
      <c r="C605" s="55" t="s">
        <v>708</v>
      </c>
      <c r="D605" s="55" t="s">
        <v>708</v>
      </c>
      <c r="E605" s="55" t="s">
        <v>1982</v>
      </c>
      <c r="F605" s="55" t="s">
        <v>2032</v>
      </c>
      <c r="G605" s="78"/>
      <c r="H605" s="78"/>
      <c r="I605" s="164"/>
      <c r="J605" s="72"/>
      <c r="K605" s="57"/>
      <c r="L605" s="56"/>
      <c r="M605" s="56"/>
      <c r="O605" s="53" t="str">
        <f>IF(K605&gt;0,COUNTIF($K$9:K605,"&gt;0")," ")</f>
        <v> </v>
      </c>
      <c r="Q605" s="16"/>
      <c r="R605" s="5"/>
    </row>
    <row r="606" spans="1:18" s="6" customFormat="1" ht="13.5" customHeight="1">
      <c r="A606" s="54" t="s">
        <v>2820</v>
      </c>
      <c r="B606" s="54" t="str">
        <f t="shared" si="11"/>
        <v> </v>
      </c>
      <c r="C606" s="55" t="s">
        <v>709</v>
      </c>
      <c r="D606" s="55" t="s">
        <v>709</v>
      </c>
      <c r="E606" s="55" t="s">
        <v>710</v>
      </c>
      <c r="F606" s="55" t="s">
        <v>2033</v>
      </c>
      <c r="G606" s="78"/>
      <c r="H606" s="78"/>
      <c r="I606" s="164"/>
      <c r="J606" s="72"/>
      <c r="K606" s="57"/>
      <c r="L606" s="56"/>
      <c r="M606" s="56"/>
      <c r="O606" s="53" t="str">
        <f>IF(K606&gt;0,COUNTIF($K$9:K606,"&gt;0")," ")</f>
        <v> </v>
      </c>
      <c r="Q606" s="16"/>
      <c r="R606" s="5"/>
    </row>
    <row r="607" spans="1:17" s="5" customFormat="1" ht="13.5" customHeight="1">
      <c r="A607" s="54">
        <v>241</v>
      </c>
      <c r="B607" s="54">
        <f t="shared" si="11"/>
        <v>241</v>
      </c>
      <c r="C607" s="55" t="s">
        <v>711</v>
      </c>
      <c r="D607" s="55" t="s">
        <v>711</v>
      </c>
      <c r="E607" s="55" t="s">
        <v>712</v>
      </c>
      <c r="F607" s="55" t="s">
        <v>712</v>
      </c>
      <c r="G607" s="78" t="s">
        <v>2901</v>
      </c>
      <c r="H607" s="78" t="s">
        <v>2901</v>
      </c>
      <c r="I607" s="164">
        <v>11010</v>
      </c>
      <c r="J607" s="72">
        <f>I607</f>
        <v>11010</v>
      </c>
      <c r="K607" s="114"/>
      <c r="L607" s="56">
        <f>ROUND(I607*K607,2)</f>
        <v>0</v>
      </c>
      <c r="M607" s="56" t="e">
        <f>ROUND(J607*#REF!,2)</f>
        <v>#REF!</v>
      </c>
      <c r="O607" s="53" t="str">
        <f>IF(K607&gt;0,COUNTIF($K$9:K607,"&gt;0")," ")</f>
        <v> </v>
      </c>
      <c r="Q607" s="16"/>
    </row>
    <row r="608" spans="1:17" s="5" customFormat="1" ht="13.5" customHeight="1">
      <c r="A608" s="54">
        <v>242</v>
      </c>
      <c r="B608" s="54">
        <f t="shared" si="11"/>
        <v>242</v>
      </c>
      <c r="C608" s="55" t="s">
        <v>713</v>
      </c>
      <c r="D608" s="55" t="s">
        <v>713</v>
      </c>
      <c r="E608" s="55" t="s">
        <v>714</v>
      </c>
      <c r="F608" s="55" t="s">
        <v>714</v>
      </c>
      <c r="G608" s="78" t="s">
        <v>2901</v>
      </c>
      <c r="H608" s="78" t="s">
        <v>2901</v>
      </c>
      <c r="I608" s="164">
        <v>1080</v>
      </c>
      <c r="J608" s="72">
        <f>I608</f>
        <v>1080</v>
      </c>
      <c r="K608" s="114"/>
      <c r="L608" s="56">
        <f>ROUND(I608*K608,2)</f>
        <v>0</v>
      </c>
      <c r="M608" s="56" t="e">
        <f>ROUND(J608*#REF!,2)</f>
        <v>#REF!</v>
      </c>
      <c r="O608" s="53" t="str">
        <f>IF(K608&gt;0,COUNTIF($K$9:K608,"&gt;0")," ")</f>
        <v> </v>
      </c>
      <c r="Q608" s="16"/>
    </row>
    <row r="609" spans="1:17" s="5" customFormat="1" ht="13.5" customHeight="1">
      <c r="A609" s="54">
        <v>243</v>
      </c>
      <c r="B609" s="54">
        <f t="shared" si="11"/>
        <v>243</v>
      </c>
      <c r="C609" s="55" t="s">
        <v>715</v>
      </c>
      <c r="D609" s="55" t="s">
        <v>715</v>
      </c>
      <c r="E609" s="55" t="s">
        <v>716</v>
      </c>
      <c r="F609" s="55" t="s">
        <v>716</v>
      </c>
      <c r="G609" s="78" t="s">
        <v>2901</v>
      </c>
      <c r="H609" s="78" t="s">
        <v>2901</v>
      </c>
      <c r="I609" s="164">
        <f>480+4*50</f>
        <v>680</v>
      </c>
      <c r="J609" s="72">
        <f>I609</f>
        <v>680</v>
      </c>
      <c r="K609" s="114"/>
      <c r="L609" s="56">
        <f>ROUND(I609*K609,2)</f>
        <v>0</v>
      </c>
      <c r="M609" s="56" t="e">
        <f>ROUND(J609*#REF!,2)</f>
        <v>#REF!</v>
      </c>
      <c r="O609" s="53" t="str">
        <f>IF(K609&gt;0,COUNTIF($K$9:K609,"&gt;0")," ")</f>
        <v> </v>
      </c>
      <c r="Q609" s="16"/>
    </row>
    <row r="610" spans="1:17" s="5" customFormat="1" ht="13.5" customHeight="1">
      <c r="A610" s="54">
        <v>244</v>
      </c>
      <c r="B610" s="54">
        <f t="shared" si="11"/>
        <v>244</v>
      </c>
      <c r="C610" s="55" t="s">
        <v>717</v>
      </c>
      <c r="D610" s="55" t="s">
        <v>717</v>
      </c>
      <c r="E610" s="55" t="s">
        <v>718</v>
      </c>
      <c r="F610" s="55" t="s">
        <v>718</v>
      </c>
      <c r="G610" s="78" t="s">
        <v>2901</v>
      </c>
      <c r="H610" s="78" t="s">
        <v>2901</v>
      </c>
      <c r="I610" s="164">
        <v>600</v>
      </c>
      <c r="J610" s="72">
        <f>I610</f>
        <v>600</v>
      </c>
      <c r="K610" s="114"/>
      <c r="L610" s="56">
        <f>ROUND(I610*K610,2)</f>
        <v>0</v>
      </c>
      <c r="M610" s="56" t="e">
        <f>ROUND(J610*#REF!,2)</f>
        <v>#REF!</v>
      </c>
      <c r="O610" s="53" t="str">
        <f>IF(K610&gt;0,COUNTIF($K$9:K610,"&gt;0")," ")</f>
        <v> </v>
      </c>
      <c r="Q610" s="16"/>
    </row>
    <row r="611" spans="1:18" s="6" customFormat="1" ht="24">
      <c r="A611" s="54" t="s">
        <v>2820</v>
      </c>
      <c r="B611" s="54" t="str">
        <f t="shared" si="11"/>
        <v> </v>
      </c>
      <c r="C611" s="55" t="s">
        <v>719</v>
      </c>
      <c r="D611" s="55" t="s">
        <v>719</v>
      </c>
      <c r="E611" s="55" t="s">
        <v>1983</v>
      </c>
      <c r="F611" s="55" t="s">
        <v>2034</v>
      </c>
      <c r="G611" s="78"/>
      <c r="H611" s="78"/>
      <c r="I611" s="164"/>
      <c r="J611" s="72"/>
      <c r="K611" s="57"/>
      <c r="L611" s="56"/>
      <c r="M611" s="56"/>
      <c r="O611" s="53" t="str">
        <f>IF(K611&gt;0,COUNTIF($K$9:K611,"&gt;0")," ")</f>
        <v> </v>
      </c>
      <c r="Q611" s="16"/>
      <c r="R611" s="5"/>
    </row>
    <row r="612" spans="1:18" s="6" customFormat="1" ht="13.5" customHeight="1">
      <c r="A612" s="54" t="s">
        <v>2820</v>
      </c>
      <c r="B612" s="54" t="str">
        <f t="shared" si="11"/>
        <v> </v>
      </c>
      <c r="C612" s="55" t="s">
        <v>720</v>
      </c>
      <c r="D612" s="55" t="s">
        <v>720</v>
      </c>
      <c r="E612" s="55" t="s">
        <v>1982</v>
      </c>
      <c r="F612" s="55" t="s">
        <v>2032</v>
      </c>
      <c r="G612" s="78"/>
      <c r="H612" s="78"/>
      <c r="I612" s="164"/>
      <c r="J612" s="72"/>
      <c r="K612" s="57"/>
      <c r="L612" s="56"/>
      <c r="M612" s="56"/>
      <c r="O612" s="53" t="str">
        <f>IF(K612&gt;0,COUNTIF($K$9:K612,"&gt;0")," ")</f>
        <v> </v>
      </c>
      <c r="Q612" s="16"/>
      <c r="R612" s="5"/>
    </row>
    <row r="613" spans="1:18" s="6" customFormat="1" ht="13.5" customHeight="1">
      <c r="A613" s="54" t="s">
        <v>2820</v>
      </c>
      <c r="B613" s="54" t="str">
        <f t="shared" si="11"/>
        <v> </v>
      </c>
      <c r="C613" s="55" t="s">
        <v>721</v>
      </c>
      <c r="D613" s="55" t="s">
        <v>721</v>
      </c>
      <c r="E613" s="55" t="s">
        <v>710</v>
      </c>
      <c r="F613" s="55" t="s">
        <v>2033</v>
      </c>
      <c r="G613" s="78"/>
      <c r="H613" s="78"/>
      <c r="I613" s="164"/>
      <c r="J613" s="72"/>
      <c r="K613" s="57"/>
      <c r="L613" s="56"/>
      <c r="M613" s="56"/>
      <c r="O613" s="53" t="str">
        <f>IF(K613&gt;0,COUNTIF($K$9:K613,"&gt;0")," ")</f>
        <v> </v>
      </c>
      <c r="Q613" s="16"/>
      <c r="R613" s="5"/>
    </row>
    <row r="614" spans="1:17" s="5" customFormat="1" ht="13.5" customHeight="1">
      <c r="A614" s="54">
        <v>245</v>
      </c>
      <c r="B614" s="54">
        <f t="shared" si="11"/>
        <v>245</v>
      </c>
      <c r="C614" s="55" t="s">
        <v>722</v>
      </c>
      <c r="D614" s="55" t="s">
        <v>722</v>
      </c>
      <c r="E614" s="55" t="s">
        <v>723</v>
      </c>
      <c r="F614" s="55" t="s">
        <v>723</v>
      </c>
      <c r="G614" s="78" t="s">
        <v>2901</v>
      </c>
      <c r="H614" s="78" t="s">
        <v>2901</v>
      </c>
      <c r="I614" s="164">
        <v>200</v>
      </c>
      <c r="J614" s="72">
        <f>I614</f>
        <v>200</v>
      </c>
      <c r="K614" s="114"/>
      <c r="L614" s="56">
        <f>ROUND(I614*K614,2)</f>
        <v>0</v>
      </c>
      <c r="M614" s="56" t="e">
        <f>ROUND(J614*#REF!,2)</f>
        <v>#REF!</v>
      </c>
      <c r="O614" s="53" t="str">
        <f>IF(K614&gt;0,COUNTIF($K$9:K614,"&gt;0")," ")</f>
        <v> </v>
      </c>
      <c r="Q614" s="16"/>
    </row>
    <row r="615" spans="1:18" s="6" customFormat="1" ht="24">
      <c r="A615" s="54" t="s">
        <v>2820</v>
      </c>
      <c r="B615" s="54" t="str">
        <f t="shared" si="11"/>
        <v> </v>
      </c>
      <c r="C615" s="55" t="s">
        <v>724</v>
      </c>
      <c r="D615" s="55" t="s">
        <v>724</v>
      </c>
      <c r="E615" s="55" t="s">
        <v>1984</v>
      </c>
      <c r="F615" s="55" t="s">
        <v>2035</v>
      </c>
      <c r="G615" s="78"/>
      <c r="H615" s="78"/>
      <c r="I615" s="164"/>
      <c r="J615" s="72"/>
      <c r="K615" s="57"/>
      <c r="L615" s="56"/>
      <c r="M615" s="56"/>
      <c r="O615" s="53" t="str">
        <f>IF(K615&gt;0,COUNTIF($K$9:K615,"&gt;0")," ")</f>
        <v> </v>
      </c>
      <c r="Q615" s="16"/>
      <c r="R615" s="5"/>
    </row>
    <row r="616" spans="1:18" s="6" customFormat="1" ht="13.5" customHeight="1">
      <c r="A616" s="54" t="s">
        <v>2820</v>
      </c>
      <c r="B616" s="54" t="str">
        <f t="shared" si="11"/>
        <v> </v>
      </c>
      <c r="C616" s="55" t="s">
        <v>725</v>
      </c>
      <c r="D616" s="55" t="s">
        <v>725</v>
      </c>
      <c r="E616" s="55" t="s">
        <v>710</v>
      </c>
      <c r="F616" s="55" t="s">
        <v>2033</v>
      </c>
      <c r="G616" s="78"/>
      <c r="H616" s="78"/>
      <c r="I616" s="164"/>
      <c r="J616" s="72"/>
      <c r="K616" s="57"/>
      <c r="L616" s="56"/>
      <c r="M616" s="56"/>
      <c r="O616" s="53" t="str">
        <f>IF(K616&gt;0,COUNTIF($K$9:K616,"&gt;0")," ")</f>
        <v> </v>
      </c>
      <c r="Q616" s="16"/>
      <c r="R616" s="5"/>
    </row>
    <row r="617" spans="1:17" s="5" customFormat="1" ht="13.5" customHeight="1">
      <c r="A617" s="54">
        <v>246</v>
      </c>
      <c r="B617" s="54">
        <f t="shared" si="11"/>
        <v>246</v>
      </c>
      <c r="C617" s="55" t="s">
        <v>726</v>
      </c>
      <c r="D617" s="55" t="s">
        <v>726</v>
      </c>
      <c r="E617" s="55" t="s">
        <v>723</v>
      </c>
      <c r="F617" s="55" t="s">
        <v>723</v>
      </c>
      <c r="G617" s="78" t="s">
        <v>2901</v>
      </c>
      <c r="H617" s="78" t="s">
        <v>2901</v>
      </c>
      <c r="I617" s="164">
        <v>750</v>
      </c>
      <c r="J617" s="72">
        <f>I617</f>
        <v>750</v>
      </c>
      <c r="K617" s="114"/>
      <c r="L617" s="56">
        <f>ROUND(I617*K617,2)</f>
        <v>0</v>
      </c>
      <c r="M617" s="56" t="e">
        <f>ROUND(J617*#REF!,2)</f>
        <v>#REF!</v>
      </c>
      <c r="O617" s="53" t="str">
        <f>IF(K617&gt;0,COUNTIF($K$9:K617,"&gt;0")," ")</f>
        <v> </v>
      </c>
      <c r="Q617" s="16"/>
    </row>
    <row r="618" spans="1:18" s="6" customFormat="1" ht="24">
      <c r="A618" s="54" t="s">
        <v>2820</v>
      </c>
      <c r="B618" s="54" t="str">
        <f t="shared" si="11"/>
        <v> </v>
      </c>
      <c r="C618" s="55" t="s">
        <v>727</v>
      </c>
      <c r="D618" s="55" t="s">
        <v>727</v>
      </c>
      <c r="E618" s="55" t="s">
        <v>1985</v>
      </c>
      <c r="F618" s="55" t="s">
        <v>2036</v>
      </c>
      <c r="G618" s="78"/>
      <c r="H618" s="78"/>
      <c r="I618" s="164"/>
      <c r="J618" s="72"/>
      <c r="K618" s="57"/>
      <c r="L618" s="56"/>
      <c r="M618" s="56"/>
      <c r="O618" s="53" t="str">
        <f>IF(K618&gt;0,COUNTIF($K$9:K618,"&gt;0")," ")</f>
        <v> </v>
      </c>
      <c r="Q618" s="16"/>
      <c r="R618" s="5"/>
    </row>
    <row r="619" spans="1:18" s="6" customFormat="1" ht="13.5" customHeight="1">
      <c r="A619" s="54" t="s">
        <v>2820</v>
      </c>
      <c r="B619" s="54" t="str">
        <f t="shared" si="11"/>
        <v> </v>
      </c>
      <c r="C619" s="55" t="s">
        <v>728</v>
      </c>
      <c r="D619" s="55" t="s">
        <v>728</v>
      </c>
      <c r="E619" s="55" t="s">
        <v>1982</v>
      </c>
      <c r="F619" s="55" t="s">
        <v>2032</v>
      </c>
      <c r="G619" s="78"/>
      <c r="H619" s="78"/>
      <c r="I619" s="164"/>
      <c r="J619" s="72"/>
      <c r="K619" s="57"/>
      <c r="L619" s="56"/>
      <c r="M619" s="56"/>
      <c r="O619" s="53" t="str">
        <f>IF(K619&gt;0,COUNTIF($K$9:K619,"&gt;0")," ")</f>
        <v> </v>
      </c>
      <c r="Q619" s="16"/>
      <c r="R619" s="5"/>
    </row>
    <row r="620" spans="1:18" s="6" customFormat="1" ht="13.5" customHeight="1">
      <c r="A620" s="54" t="s">
        <v>2820</v>
      </c>
      <c r="B620" s="54" t="str">
        <f t="shared" si="11"/>
        <v> </v>
      </c>
      <c r="C620" s="55" t="s">
        <v>729</v>
      </c>
      <c r="D620" s="55" t="s">
        <v>729</v>
      </c>
      <c r="E620" s="55" t="s">
        <v>710</v>
      </c>
      <c r="F620" s="55" t="s">
        <v>2033</v>
      </c>
      <c r="G620" s="78"/>
      <c r="H620" s="78"/>
      <c r="I620" s="164"/>
      <c r="J620" s="72"/>
      <c r="K620" s="57"/>
      <c r="L620" s="56"/>
      <c r="M620" s="56"/>
      <c r="O620" s="53" t="str">
        <f>IF(K620&gt;0,COUNTIF($K$9:K620,"&gt;0")," ")</f>
        <v> </v>
      </c>
      <c r="Q620" s="16"/>
      <c r="R620" s="5"/>
    </row>
    <row r="621" spans="1:17" s="5" customFormat="1" ht="13.5" customHeight="1">
      <c r="A621" s="54">
        <v>247</v>
      </c>
      <c r="B621" s="54">
        <f t="shared" si="11"/>
        <v>247</v>
      </c>
      <c r="C621" s="55" t="s">
        <v>730</v>
      </c>
      <c r="D621" s="55" t="s">
        <v>730</v>
      </c>
      <c r="E621" s="55" t="s">
        <v>731</v>
      </c>
      <c r="F621" s="55" t="s">
        <v>2037</v>
      </c>
      <c r="G621" s="78" t="s">
        <v>2901</v>
      </c>
      <c r="H621" s="78" t="s">
        <v>2901</v>
      </c>
      <c r="I621" s="164">
        <v>2256</v>
      </c>
      <c r="J621" s="72">
        <f>I621</f>
        <v>2256</v>
      </c>
      <c r="K621" s="114"/>
      <c r="L621" s="56">
        <f>ROUND(I621*K621,2)</f>
        <v>0</v>
      </c>
      <c r="M621" s="56" t="e">
        <f>ROUND(J621*#REF!,2)</f>
        <v>#REF!</v>
      </c>
      <c r="O621" s="53" t="str">
        <f>IF(K621&gt;0,COUNTIF($K$9:K621,"&gt;0")," ")</f>
        <v> </v>
      </c>
      <c r="Q621" s="16"/>
    </row>
    <row r="622" spans="1:18" s="6" customFormat="1" ht="13.5" customHeight="1">
      <c r="A622" s="54" t="s">
        <v>2820</v>
      </c>
      <c r="B622" s="54" t="str">
        <f t="shared" si="11"/>
        <v> </v>
      </c>
      <c r="C622" s="55" t="s">
        <v>1504</v>
      </c>
      <c r="D622" s="55" t="s">
        <v>1504</v>
      </c>
      <c r="E622" s="55" t="s">
        <v>1986</v>
      </c>
      <c r="F622" s="55" t="s">
        <v>2038</v>
      </c>
      <c r="G622" s="78"/>
      <c r="H622" s="78"/>
      <c r="I622" s="164"/>
      <c r="J622" s="72"/>
      <c r="K622" s="57"/>
      <c r="L622" s="56"/>
      <c r="M622" s="56"/>
      <c r="O622" s="53" t="str">
        <f>IF(K622&gt;0,COUNTIF($K$9:K622,"&gt;0")," ")</f>
        <v> </v>
      </c>
      <c r="Q622" s="16"/>
      <c r="R622" s="5"/>
    </row>
    <row r="623" spans="1:17" s="5" customFormat="1" ht="24">
      <c r="A623" s="54" t="s">
        <v>2820</v>
      </c>
      <c r="B623" s="54" t="str">
        <f t="shared" si="11"/>
        <v> </v>
      </c>
      <c r="C623" s="55" t="s">
        <v>1505</v>
      </c>
      <c r="D623" s="55" t="s">
        <v>1505</v>
      </c>
      <c r="E623" s="55" t="s">
        <v>1987</v>
      </c>
      <c r="F623" s="55" t="s">
        <v>2039</v>
      </c>
      <c r="G623" s="78"/>
      <c r="H623" s="78"/>
      <c r="I623" s="164"/>
      <c r="J623" s="72"/>
      <c r="K623" s="57"/>
      <c r="L623" s="56"/>
      <c r="M623" s="56"/>
      <c r="O623" s="53" t="str">
        <f>IF(K623&gt;0,COUNTIF($K$9:K623,"&gt;0")," ")</f>
        <v> </v>
      </c>
      <c r="Q623" s="16"/>
    </row>
    <row r="624" spans="1:17" s="5" customFormat="1" ht="13.5" customHeight="1">
      <c r="A624" s="54">
        <v>248</v>
      </c>
      <c r="B624" s="54">
        <f t="shared" si="11"/>
        <v>248</v>
      </c>
      <c r="C624" s="55" t="s">
        <v>1506</v>
      </c>
      <c r="D624" s="55" t="s">
        <v>1506</v>
      </c>
      <c r="E624" s="55" t="s">
        <v>732</v>
      </c>
      <c r="F624" s="55" t="s">
        <v>2040</v>
      </c>
      <c r="G624" s="78" t="s">
        <v>2900</v>
      </c>
      <c r="H624" s="78" t="s">
        <v>2910</v>
      </c>
      <c r="I624" s="164">
        <v>14</v>
      </c>
      <c r="J624" s="72">
        <f>I624</f>
        <v>14</v>
      </c>
      <c r="K624" s="114"/>
      <c r="L624" s="56">
        <f>ROUND(I624*K624,2)</f>
        <v>0</v>
      </c>
      <c r="M624" s="56" t="e">
        <f>ROUND(J624*#REF!,2)</f>
        <v>#REF!</v>
      </c>
      <c r="O624" s="53" t="str">
        <f>IF(K624&gt;0,COUNTIF($K$9:K624,"&gt;0")," ")</f>
        <v> </v>
      </c>
      <c r="Q624" s="16"/>
    </row>
    <row r="625" spans="1:17" s="5" customFormat="1" ht="13.5" customHeight="1">
      <c r="A625" s="54" t="s">
        <v>2820</v>
      </c>
      <c r="B625" s="54" t="str">
        <f t="shared" si="11"/>
        <v> </v>
      </c>
      <c r="C625" s="55" t="s">
        <v>1507</v>
      </c>
      <c r="D625" s="55" t="s">
        <v>1507</v>
      </c>
      <c r="E625" s="55" t="s">
        <v>733</v>
      </c>
      <c r="F625" s="55" t="s">
        <v>2041</v>
      </c>
      <c r="G625" s="78"/>
      <c r="H625" s="78"/>
      <c r="I625" s="164"/>
      <c r="J625" s="72"/>
      <c r="K625" s="57"/>
      <c r="L625" s="56"/>
      <c r="M625" s="56"/>
      <c r="O625" s="53" t="str">
        <f>IF(K625&gt;0,COUNTIF($K$9:K625,"&gt;0")," ")</f>
        <v> </v>
      </c>
      <c r="Q625" s="16"/>
    </row>
    <row r="626" spans="1:17" s="5" customFormat="1" ht="13.5" customHeight="1">
      <c r="A626" s="54">
        <v>249</v>
      </c>
      <c r="B626" s="54">
        <f t="shared" si="11"/>
        <v>249</v>
      </c>
      <c r="C626" s="55" t="s">
        <v>1508</v>
      </c>
      <c r="D626" s="55" t="s">
        <v>1508</v>
      </c>
      <c r="E626" s="55" t="s">
        <v>734</v>
      </c>
      <c r="F626" s="55" t="s">
        <v>2042</v>
      </c>
      <c r="G626" s="78" t="s">
        <v>2900</v>
      </c>
      <c r="H626" s="78" t="s">
        <v>2910</v>
      </c>
      <c r="I626" s="164">
        <v>3</v>
      </c>
      <c r="J626" s="72">
        <f>I626</f>
        <v>3</v>
      </c>
      <c r="K626" s="114"/>
      <c r="L626" s="56">
        <f>ROUND(I626*K626,2)</f>
        <v>0</v>
      </c>
      <c r="M626" s="56" t="e">
        <f>ROUND(J626*#REF!,2)</f>
        <v>#REF!</v>
      </c>
      <c r="O626" s="53" t="str">
        <f>IF(K626&gt;0,COUNTIF($K$9:K626,"&gt;0")," ")</f>
        <v> </v>
      </c>
      <c r="Q626" s="16"/>
    </row>
    <row r="627" spans="1:17" s="5" customFormat="1" ht="13.5" customHeight="1">
      <c r="A627" s="54" t="s">
        <v>2820</v>
      </c>
      <c r="B627" s="54" t="str">
        <f t="shared" si="11"/>
        <v> </v>
      </c>
      <c r="C627" s="55" t="s">
        <v>1509</v>
      </c>
      <c r="D627" s="55" t="s">
        <v>1509</v>
      </c>
      <c r="E627" s="55" t="s">
        <v>735</v>
      </c>
      <c r="F627" s="55" t="s">
        <v>2043</v>
      </c>
      <c r="G627" s="78"/>
      <c r="H627" s="78"/>
      <c r="I627" s="164"/>
      <c r="J627" s="72"/>
      <c r="K627" s="57"/>
      <c r="L627" s="56"/>
      <c r="M627" s="56"/>
      <c r="O627" s="53" t="str">
        <f>IF(K627&gt;0,COUNTIF($K$9:K627,"&gt;0")," ")</f>
        <v> </v>
      </c>
      <c r="Q627" s="16"/>
    </row>
    <row r="628" spans="1:17" s="5" customFormat="1" ht="13.5" customHeight="1">
      <c r="A628" s="54">
        <v>250</v>
      </c>
      <c r="B628" s="54">
        <f t="shared" si="11"/>
        <v>250</v>
      </c>
      <c r="C628" s="55" t="s">
        <v>1510</v>
      </c>
      <c r="D628" s="55" t="s">
        <v>1510</v>
      </c>
      <c r="E628" s="55" t="s">
        <v>736</v>
      </c>
      <c r="F628" s="55" t="s">
        <v>2044</v>
      </c>
      <c r="G628" s="78" t="s">
        <v>2900</v>
      </c>
      <c r="H628" s="78" t="s">
        <v>2910</v>
      </c>
      <c r="I628" s="164">
        <v>7</v>
      </c>
      <c r="J628" s="72">
        <f>I628</f>
        <v>7</v>
      </c>
      <c r="K628" s="114"/>
      <c r="L628" s="56">
        <f>ROUND(I628*K628,2)</f>
        <v>0</v>
      </c>
      <c r="M628" s="56" t="e">
        <f>ROUND(J628*#REF!,2)</f>
        <v>#REF!</v>
      </c>
      <c r="O628" s="53" t="str">
        <f>IF(K628&gt;0,COUNTIF($K$9:K628,"&gt;0")," ")</f>
        <v> </v>
      </c>
      <c r="Q628" s="16"/>
    </row>
    <row r="629" spans="1:17" s="5" customFormat="1" ht="13.5" customHeight="1">
      <c r="A629" s="54">
        <v>251</v>
      </c>
      <c r="B629" s="54">
        <f t="shared" si="11"/>
        <v>251</v>
      </c>
      <c r="C629" s="55" t="s">
        <v>1511</v>
      </c>
      <c r="D629" s="55" t="s">
        <v>1511</v>
      </c>
      <c r="E629" s="55" t="s">
        <v>737</v>
      </c>
      <c r="F629" s="55" t="s">
        <v>2045</v>
      </c>
      <c r="G629" s="78" t="s">
        <v>2900</v>
      </c>
      <c r="H629" s="78" t="s">
        <v>2910</v>
      </c>
      <c r="I629" s="164">
        <v>15</v>
      </c>
      <c r="J629" s="72">
        <f>I629</f>
        <v>15</v>
      </c>
      <c r="K629" s="114"/>
      <c r="L629" s="56">
        <f>ROUND(I629*K629,2)</f>
        <v>0</v>
      </c>
      <c r="M629" s="56" t="e">
        <f>ROUND(J629*#REF!,2)</f>
        <v>#REF!</v>
      </c>
      <c r="O629" s="53" t="str">
        <f>IF(K629&gt;0,COUNTIF($K$9:K629,"&gt;0")," ")</f>
        <v> </v>
      </c>
      <c r="Q629" s="16"/>
    </row>
    <row r="630" spans="1:18" s="6" customFormat="1" ht="13.5" customHeight="1">
      <c r="A630" s="54" t="s">
        <v>2820</v>
      </c>
      <c r="B630" s="54" t="str">
        <f t="shared" si="11"/>
        <v> </v>
      </c>
      <c r="C630" s="55" t="s">
        <v>738</v>
      </c>
      <c r="D630" s="55" t="s">
        <v>738</v>
      </c>
      <c r="E630" s="55" t="s">
        <v>1988</v>
      </c>
      <c r="F630" s="55" t="s">
        <v>2046</v>
      </c>
      <c r="G630" s="78"/>
      <c r="H630" s="78"/>
      <c r="I630" s="164"/>
      <c r="J630" s="72"/>
      <c r="K630" s="57"/>
      <c r="L630" s="56"/>
      <c r="M630" s="56"/>
      <c r="O630" s="53" t="str">
        <f>IF(K630&gt;0,COUNTIF($K$9:K630,"&gt;0")," ")</f>
        <v> </v>
      </c>
      <c r="Q630" s="16"/>
      <c r="R630" s="5"/>
    </row>
    <row r="631" spans="1:17" s="5" customFormat="1" ht="13.5" customHeight="1">
      <c r="A631" s="54" t="s">
        <v>2820</v>
      </c>
      <c r="B631" s="54" t="str">
        <f t="shared" si="11"/>
        <v> </v>
      </c>
      <c r="C631" s="55" t="s">
        <v>1512</v>
      </c>
      <c r="D631" s="55" t="s">
        <v>1512</v>
      </c>
      <c r="E631" s="55" t="s">
        <v>739</v>
      </c>
      <c r="F631" s="55" t="s">
        <v>2047</v>
      </c>
      <c r="G631" s="78"/>
      <c r="H631" s="78"/>
      <c r="I631" s="164"/>
      <c r="J631" s="72"/>
      <c r="K631" s="57"/>
      <c r="L631" s="56"/>
      <c r="M631" s="56"/>
      <c r="O631" s="53" t="str">
        <f>IF(K631&gt;0,COUNTIF($K$9:K631,"&gt;0")," ")</f>
        <v> </v>
      </c>
      <c r="Q631" s="16"/>
    </row>
    <row r="632" spans="1:17" s="5" customFormat="1" ht="13.5" customHeight="1">
      <c r="A632" s="54">
        <v>252</v>
      </c>
      <c r="B632" s="54">
        <f t="shared" si="11"/>
        <v>252</v>
      </c>
      <c r="C632" s="55" t="s">
        <v>1513</v>
      </c>
      <c r="D632" s="55" t="s">
        <v>1513</v>
      </c>
      <c r="E632" s="55" t="s">
        <v>740</v>
      </c>
      <c r="F632" s="55" t="s">
        <v>2048</v>
      </c>
      <c r="G632" s="78" t="s">
        <v>2900</v>
      </c>
      <c r="H632" s="78" t="s">
        <v>2910</v>
      </c>
      <c r="I632" s="164">
        <v>2</v>
      </c>
      <c r="J632" s="72">
        <f>I632</f>
        <v>2</v>
      </c>
      <c r="K632" s="114"/>
      <c r="L632" s="56">
        <f>ROUND(I632*K632,2)</f>
        <v>0</v>
      </c>
      <c r="M632" s="56" t="e">
        <f>ROUND(J632*#REF!,2)</f>
        <v>#REF!</v>
      </c>
      <c r="O632" s="53" t="str">
        <f>IF(K632&gt;0,COUNTIF($K$9:K632,"&gt;0")," ")</f>
        <v> </v>
      </c>
      <c r="Q632" s="16"/>
    </row>
    <row r="633" spans="1:18" s="6" customFormat="1" ht="13.5" customHeight="1">
      <c r="A633" s="54" t="s">
        <v>2820</v>
      </c>
      <c r="B633" s="54" t="str">
        <f t="shared" si="11"/>
        <v> </v>
      </c>
      <c r="C633" s="55" t="s">
        <v>741</v>
      </c>
      <c r="D633" s="55" t="s">
        <v>741</v>
      </c>
      <c r="E633" s="55" t="s">
        <v>1989</v>
      </c>
      <c r="F633" s="55" t="s">
        <v>2049</v>
      </c>
      <c r="G633" s="78"/>
      <c r="H633" s="78"/>
      <c r="I633" s="164"/>
      <c r="J633" s="72"/>
      <c r="K633" s="57"/>
      <c r="L633" s="56"/>
      <c r="M633" s="56"/>
      <c r="O633" s="53" t="str">
        <f>IF(K633&gt;0,COUNTIF($K$9:K633,"&gt;0")," ")</f>
        <v> </v>
      </c>
      <c r="Q633" s="16"/>
      <c r="R633" s="5"/>
    </row>
    <row r="634" spans="1:18" s="6" customFormat="1" ht="13.5" customHeight="1">
      <c r="A634" s="54" t="s">
        <v>2820</v>
      </c>
      <c r="B634" s="54" t="str">
        <f t="shared" si="11"/>
        <v> </v>
      </c>
      <c r="C634" s="55" t="s">
        <v>742</v>
      </c>
      <c r="D634" s="55" t="s">
        <v>742</v>
      </c>
      <c r="E634" s="55" t="s">
        <v>1990</v>
      </c>
      <c r="F634" s="55" t="s">
        <v>2050</v>
      </c>
      <c r="G634" s="78"/>
      <c r="H634" s="78"/>
      <c r="I634" s="164"/>
      <c r="J634" s="72"/>
      <c r="K634" s="57"/>
      <c r="L634" s="56"/>
      <c r="M634" s="56"/>
      <c r="O634" s="53" t="str">
        <f>IF(K634&gt;0,COUNTIF($K$9:K634,"&gt;0")," ")</f>
        <v> </v>
      </c>
      <c r="Q634" s="16"/>
      <c r="R634" s="5"/>
    </row>
    <row r="635" spans="1:18" s="6" customFormat="1" ht="13.5" customHeight="1">
      <c r="A635" s="54" t="s">
        <v>2820</v>
      </c>
      <c r="B635" s="54" t="str">
        <f t="shared" si="11"/>
        <v> </v>
      </c>
      <c r="C635" s="55" t="s">
        <v>743</v>
      </c>
      <c r="D635" s="55" t="s">
        <v>743</v>
      </c>
      <c r="E635" s="55" t="s">
        <v>744</v>
      </c>
      <c r="F635" s="55" t="s">
        <v>2051</v>
      </c>
      <c r="G635" s="78"/>
      <c r="H635" s="78"/>
      <c r="I635" s="164"/>
      <c r="J635" s="72"/>
      <c r="K635" s="57"/>
      <c r="L635" s="56"/>
      <c r="M635" s="56"/>
      <c r="O635" s="53" t="str">
        <f>IF(K635&gt;0,COUNTIF($K$9:K635,"&gt;0")," ")</f>
        <v> </v>
      </c>
      <c r="Q635" s="16"/>
      <c r="R635" s="5"/>
    </row>
    <row r="636" spans="1:17" s="5" customFormat="1" ht="13.5" customHeight="1">
      <c r="A636" s="54">
        <v>253</v>
      </c>
      <c r="B636" s="54">
        <f t="shared" si="11"/>
        <v>253</v>
      </c>
      <c r="C636" s="55" t="s">
        <v>745</v>
      </c>
      <c r="D636" s="55" t="s">
        <v>745</v>
      </c>
      <c r="E636" s="55" t="s">
        <v>746</v>
      </c>
      <c r="F636" s="55" t="s">
        <v>2052</v>
      </c>
      <c r="G636" s="78" t="s">
        <v>2900</v>
      </c>
      <c r="H636" s="78" t="s">
        <v>2910</v>
      </c>
      <c r="I636" s="164">
        <v>20</v>
      </c>
      <c r="J636" s="72">
        <f>I636</f>
        <v>20</v>
      </c>
      <c r="K636" s="114"/>
      <c r="L636" s="56">
        <f>ROUND(I636*K636,2)</f>
        <v>0</v>
      </c>
      <c r="M636" s="56" t="e">
        <f>ROUND(J636*#REF!,2)</f>
        <v>#REF!</v>
      </c>
      <c r="O636" s="53" t="str">
        <f>IF(K636&gt;0,COUNTIF($K$9:K636,"&gt;0")," ")</f>
        <v> </v>
      </c>
      <c r="Q636" s="16"/>
    </row>
    <row r="637" spans="1:15" s="53" customFormat="1" ht="13.5" customHeight="1">
      <c r="A637" s="54" t="s">
        <v>2820</v>
      </c>
      <c r="B637" s="54" t="str">
        <f t="shared" si="11"/>
        <v> </v>
      </c>
      <c r="C637" s="68"/>
      <c r="D637" s="68"/>
      <c r="E637" s="59" t="s">
        <v>1410</v>
      </c>
      <c r="F637" s="59" t="s">
        <v>2846</v>
      </c>
      <c r="G637" s="60"/>
      <c r="H637" s="60"/>
      <c r="I637" s="167"/>
      <c r="J637" s="142"/>
      <c r="K637" s="67"/>
      <c r="L637" s="67">
        <f>SUM(L601:L636)</f>
        <v>0</v>
      </c>
      <c r="M637" s="67" t="e">
        <f>SUM(M601:M636)</f>
        <v>#REF!</v>
      </c>
      <c r="O637" s="53" t="str">
        <f>IF(K637&gt;0,COUNTIF($K$9:K637,"&gt;0")," ")</f>
        <v> </v>
      </c>
    </row>
    <row r="638" spans="1:18" s="6" customFormat="1" ht="15">
      <c r="A638" s="54" t="s">
        <v>2820</v>
      </c>
      <c r="B638" s="54" t="str">
        <f t="shared" si="11"/>
        <v> </v>
      </c>
      <c r="C638" s="23"/>
      <c r="D638" s="23"/>
      <c r="E638" s="28"/>
      <c r="F638" s="28"/>
      <c r="G638" s="129"/>
      <c r="H638" s="129"/>
      <c r="I638" s="177"/>
      <c r="J638" s="152"/>
      <c r="K638" s="81"/>
      <c r="L638" s="34"/>
      <c r="M638" s="34"/>
      <c r="O638" s="53" t="str">
        <f>IF(K638&gt;0,COUNTIF($K$9:K638,"&gt;0")," ")</f>
        <v> </v>
      </c>
      <c r="Q638" s="21"/>
      <c r="R638" s="5"/>
    </row>
    <row r="639" spans="1:15" s="53" customFormat="1" ht="24">
      <c r="A639" s="54" t="s">
        <v>2820</v>
      </c>
      <c r="B639" s="54" t="str">
        <f t="shared" si="11"/>
        <v> </v>
      </c>
      <c r="C639" s="68" t="s">
        <v>747</v>
      </c>
      <c r="D639" s="68" t="s">
        <v>747</v>
      </c>
      <c r="E639" s="68" t="s">
        <v>1991</v>
      </c>
      <c r="F639" s="68" t="s">
        <v>2053</v>
      </c>
      <c r="G639" s="126"/>
      <c r="H639" s="126"/>
      <c r="I639" s="164"/>
      <c r="J639" s="72"/>
      <c r="K639" s="56"/>
      <c r="L639" s="31"/>
      <c r="M639" s="31"/>
      <c r="O639" s="53" t="str">
        <f>IF(K639&gt;0,COUNTIF($K$9:K639,"&gt;0")," ")</f>
        <v> </v>
      </c>
    </row>
    <row r="640" spans="1:18" s="6" customFormat="1" ht="13.5" customHeight="1">
      <c r="A640" s="54" t="s">
        <v>2820</v>
      </c>
      <c r="B640" s="54" t="str">
        <f t="shared" si="11"/>
        <v> </v>
      </c>
      <c r="C640" s="55" t="s">
        <v>748</v>
      </c>
      <c r="D640" s="55" t="s">
        <v>748</v>
      </c>
      <c r="E640" s="55" t="s">
        <v>1992</v>
      </c>
      <c r="F640" s="55" t="s">
        <v>2054</v>
      </c>
      <c r="G640" s="78"/>
      <c r="H640" s="78"/>
      <c r="I640" s="176"/>
      <c r="J640" s="151"/>
      <c r="K640" s="77"/>
      <c r="L640" s="32"/>
      <c r="M640" s="32"/>
      <c r="O640" s="53" t="str">
        <f>IF(K640&gt;0,COUNTIF($K$9:K640,"&gt;0")," ")</f>
        <v> </v>
      </c>
      <c r="P640" s="16"/>
      <c r="Q640" s="16"/>
      <c r="R640" s="5"/>
    </row>
    <row r="641" spans="1:18" s="6" customFormat="1" ht="13.5" customHeight="1">
      <c r="A641" s="54" t="s">
        <v>2820</v>
      </c>
      <c r="B641" s="54" t="str">
        <f t="shared" si="11"/>
        <v> </v>
      </c>
      <c r="C641" s="55" t="s">
        <v>749</v>
      </c>
      <c r="D641" s="55" t="s">
        <v>749</v>
      </c>
      <c r="E641" s="55" t="s">
        <v>1993</v>
      </c>
      <c r="F641" s="55" t="s">
        <v>2055</v>
      </c>
      <c r="G641" s="78"/>
      <c r="H641" s="78"/>
      <c r="I641" s="176"/>
      <c r="J641" s="151"/>
      <c r="K641" s="77"/>
      <c r="L641" s="32"/>
      <c r="M641" s="32"/>
      <c r="O641" s="53" t="str">
        <f>IF(K641&gt;0,COUNTIF($K$9:K641,"&gt;0")," ")</f>
        <v> </v>
      </c>
      <c r="P641" s="16"/>
      <c r="Q641" s="16"/>
      <c r="R641" s="5"/>
    </row>
    <row r="642" spans="1:18" s="6" customFormat="1" ht="13.5" customHeight="1">
      <c r="A642" s="54" t="s">
        <v>2820</v>
      </c>
      <c r="B642" s="54" t="str">
        <f t="shared" si="11"/>
        <v> </v>
      </c>
      <c r="C642" s="55" t="s">
        <v>750</v>
      </c>
      <c r="D642" s="55" t="s">
        <v>750</v>
      </c>
      <c r="E642" s="55" t="s">
        <v>751</v>
      </c>
      <c r="F642" s="55" t="s">
        <v>2056</v>
      </c>
      <c r="G642" s="78"/>
      <c r="H642" s="78"/>
      <c r="I642" s="176"/>
      <c r="J642" s="151"/>
      <c r="K642" s="77"/>
      <c r="L642" s="32"/>
      <c r="M642" s="32"/>
      <c r="O642" s="53" t="str">
        <f>IF(K642&gt;0,COUNTIF($K$9:K642,"&gt;0")," ")</f>
        <v> </v>
      </c>
      <c r="P642" s="16"/>
      <c r="Q642" s="16"/>
      <c r="R642" s="5"/>
    </row>
    <row r="643" spans="1:17" s="5" customFormat="1" ht="13.5" customHeight="1">
      <c r="A643" s="54">
        <v>254</v>
      </c>
      <c r="B643" s="54">
        <f t="shared" si="11"/>
        <v>254</v>
      </c>
      <c r="C643" s="55" t="s">
        <v>752</v>
      </c>
      <c r="D643" s="55" t="s">
        <v>752</v>
      </c>
      <c r="E643" s="55" t="s">
        <v>753</v>
      </c>
      <c r="F643" s="55" t="s">
        <v>2057</v>
      </c>
      <c r="G643" s="78" t="s">
        <v>2900</v>
      </c>
      <c r="H643" s="78" t="s">
        <v>2910</v>
      </c>
      <c r="I643" s="164">
        <v>4</v>
      </c>
      <c r="J643" s="72">
        <f>I643</f>
        <v>4</v>
      </c>
      <c r="K643" s="114"/>
      <c r="L643" s="56">
        <f>ROUND(I643*K643,2)</f>
        <v>0</v>
      </c>
      <c r="M643" s="56" t="e">
        <f>ROUND(J643*#REF!,2)</f>
        <v>#REF!</v>
      </c>
      <c r="O643" s="53" t="str">
        <f>IF(K643&gt;0,COUNTIF($K$9:K643,"&gt;0")," ")</f>
        <v> </v>
      </c>
      <c r="Q643" s="16"/>
    </row>
    <row r="644" spans="1:18" s="6" customFormat="1" ht="13.5" customHeight="1">
      <c r="A644" s="54" t="s">
        <v>2820</v>
      </c>
      <c r="B644" s="54" t="str">
        <f t="shared" si="11"/>
        <v> </v>
      </c>
      <c r="C644" s="55" t="s">
        <v>754</v>
      </c>
      <c r="D644" s="55" t="s">
        <v>754</v>
      </c>
      <c r="E644" s="55" t="s">
        <v>1994</v>
      </c>
      <c r="F644" s="55" t="s">
        <v>2058</v>
      </c>
      <c r="G644" s="78"/>
      <c r="H644" s="78"/>
      <c r="I644" s="164"/>
      <c r="J644" s="72"/>
      <c r="K644" s="57"/>
      <c r="L644" s="56"/>
      <c r="M644" s="56"/>
      <c r="O644" s="53" t="str">
        <f>IF(K644&gt;0,COUNTIF($K$9:K644,"&gt;0")," ")</f>
        <v> </v>
      </c>
      <c r="Q644" s="16"/>
      <c r="R644" s="5"/>
    </row>
    <row r="645" spans="1:17" s="5" customFormat="1" ht="13.5" customHeight="1">
      <c r="A645" s="54">
        <v>255</v>
      </c>
      <c r="B645" s="54">
        <f t="shared" si="11"/>
        <v>255</v>
      </c>
      <c r="C645" s="55" t="s">
        <v>755</v>
      </c>
      <c r="D645" s="55" t="s">
        <v>755</v>
      </c>
      <c r="E645" s="55" t="s">
        <v>1995</v>
      </c>
      <c r="F645" s="55" t="s">
        <v>2059</v>
      </c>
      <c r="G645" s="78" t="s">
        <v>2900</v>
      </c>
      <c r="H645" s="78" t="s">
        <v>2910</v>
      </c>
      <c r="I645" s="164">
        <v>25</v>
      </c>
      <c r="J645" s="72">
        <f>I645</f>
        <v>25</v>
      </c>
      <c r="K645" s="114"/>
      <c r="L645" s="56">
        <f>ROUND(I645*K645,2)</f>
        <v>0</v>
      </c>
      <c r="M645" s="56" t="e">
        <f>ROUND(J645*#REF!,2)</f>
        <v>#REF!</v>
      </c>
      <c r="O645" s="53" t="str">
        <f>IF(K645&gt;0,COUNTIF($K$9:K645,"&gt;0")," ")</f>
        <v> </v>
      </c>
      <c r="Q645" s="16"/>
    </row>
    <row r="646" spans="1:17" s="5" customFormat="1" ht="13.5" customHeight="1">
      <c r="A646" s="54">
        <v>256</v>
      </c>
      <c r="B646" s="54">
        <f t="shared" si="11"/>
        <v>256</v>
      </c>
      <c r="C646" s="55" t="s">
        <v>756</v>
      </c>
      <c r="D646" s="55" t="s">
        <v>756</v>
      </c>
      <c r="E646" s="55" t="s">
        <v>1996</v>
      </c>
      <c r="F646" s="55" t="s">
        <v>2060</v>
      </c>
      <c r="G646" s="78" t="s">
        <v>2904</v>
      </c>
      <c r="H646" s="78" t="s">
        <v>2910</v>
      </c>
      <c r="I646" s="164">
        <v>96</v>
      </c>
      <c r="J646" s="72">
        <f>I646</f>
        <v>96</v>
      </c>
      <c r="K646" s="114"/>
      <c r="L646" s="56">
        <f>ROUND(I646*K646,2)</f>
        <v>0</v>
      </c>
      <c r="M646" s="56" t="e">
        <f>ROUND(J646*#REF!,2)</f>
        <v>#REF!</v>
      </c>
      <c r="O646" s="53" t="str">
        <f>IF(K646&gt;0,COUNTIF($K$9:K646,"&gt;0")," ")</f>
        <v> </v>
      </c>
      <c r="Q646" s="16"/>
    </row>
    <row r="647" spans="1:17" s="5" customFormat="1" ht="13.5" customHeight="1">
      <c r="A647" s="54">
        <v>257</v>
      </c>
      <c r="B647" s="54">
        <f t="shared" si="11"/>
        <v>257</v>
      </c>
      <c r="C647" s="55" t="s">
        <v>757</v>
      </c>
      <c r="D647" s="55" t="s">
        <v>757</v>
      </c>
      <c r="E647" s="55" t="s">
        <v>1997</v>
      </c>
      <c r="F647" s="55" t="s">
        <v>1995</v>
      </c>
      <c r="G647" s="78" t="s">
        <v>2904</v>
      </c>
      <c r="H647" s="78" t="s">
        <v>2910</v>
      </c>
      <c r="I647" s="164">
        <v>12</v>
      </c>
      <c r="J647" s="72">
        <f>I647</f>
        <v>12</v>
      </c>
      <c r="K647" s="114"/>
      <c r="L647" s="56">
        <f>ROUND(I647*K647,2)</f>
        <v>0</v>
      </c>
      <c r="M647" s="56" t="e">
        <f>ROUND(J647*#REF!,2)</f>
        <v>#REF!</v>
      </c>
      <c r="O647" s="53" t="str">
        <f>IF(K647&gt;0,COUNTIF($K$9:K647,"&gt;0")," ")</f>
        <v> </v>
      </c>
      <c r="Q647" s="16"/>
    </row>
    <row r="648" spans="1:18" s="6" customFormat="1" ht="24">
      <c r="A648" s="54" t="s">
        <v>2820</v>
      </c>
      <c r="B648" s="54" t="str">
        <f t="shared" si="11"/>
        <v> </v>
      </c>
      <c r="C648" s="55" t="s">
        <v>1514</v>
      </c>
      <c r="D648" s="55" t="s">
        <v>1514</v>
      </c>
      <c r="E648" s="55" t="s">
        <v>758</v>
      </c>
      <c r="F648" s="55" t="s">
        <v>2061</v>
      </c>
      <c r="G648" s="78"/>
      <c r="H648" s="78"/>
      <c r="I648" s="164"/>
      <c r="J648" s="72"/>
      <c r="K648" s="57"/>
      <c r="L648" s="56"/>
      <c r="M648" s="56"/>
      <c r="O648" s="53" t="str">
        <f>IF(K648&gt;0,COUNTIF($K$9:K648,"&gt;0")," ")</f>
        <v> </v>
      </c>
      <c r="Q648" s="16"/>
      <c r="R648" s="5"/>
    </row>
    <row r="649" spans="1:17" s="5" customFormat="1" ht="13.5" customHeight="1">
      <c r="A649" s="54">
        <v>258</v>
      </c>
      <c r="B649" s="54">
        <f t="shared" si="11"/>
        <v>258</v>
      </c>
      <c r="C649" s="55" t="s">
        <v>1515</v>
      </c>
      <c r="D649" s="55" t="s">
        <v>1515</v>
      </c>
      <c r="E649" s="55" t="s">
        <v>759</v>
      </c>
      <c r="F649" s="55" t="s">
        <v>759</v>
      </c>
      <c r="G649" s="78" t="s">
        <v>2900</v>
      </c>
      <c r="H649" s="78" t="s">
        <v>2910</v>
      </c>
      <c r="I649" s="164">
        <v>24</v>
      </c>
      <c r="J649" s="72">
        <f>I649</f>
        <v>24</v>
      </c>
      <c r="K649" s="114"/>
      <c r="L649" s="56">
        <f>ROUND(I649*K649,2)</f>
        <v>0</v>
      </c>
      <c r="M649" s="56" t="e">
        <f>ROUND(J649*#REF!,2)</f>
        <v>#REF!</v>
      </c>
      <c r="O649" s="53" t="str">
        <f>IF(K649&gt;0,COUNTIF($K$9:K649,"&gt;0")," ")</f>
        <v> </v>
      </c>
      <c r="Q649" s="16"/>
    </row>
    <row r="650" spans="1:18" s="6" customFormat="1" ht="13.5" customHeight="1">
      <c r="A650" s="54" t="s">
        <v>2820</v>
      </c>
      <c r="B650" s="54" t="str">
        <f t="shared" si="11"/>
        <v> </v>
      </c>
      <c r="C650" s="55" t="s">
        <v>760</v>
      </c>
      <c r="D650" s="55" t="s">
        <v>760</v>
      </c>
      <c r="E650" s="55" t="s">
        <v>1998</v>
      </c>
      <c r="F650" s="55" t="s">
        <v>2062</v>
      </c>
      <c r="G650" s="78"/>
      <c r="H650" s="78"/>
      <c r="I650" s="164"/>
      <c r="J650" s="72"/>
      <c r="K650" s="57"/>
      <c r="L650" s="56"/>
      <c r="M650" s="56"/>
      <c r="O650" s="53" t="str">
        <f>IF(K650&gt;0,COUNTIF($K$9:K650,"&gt;0")," ")</f>
        <v> </v>
      </c>
      <c r="Q650" s="16"/>
      <c r="R650" s="5"/>
    </row>
    <row r="651" spans="1:18" s="6" customFormat="1" ht="13.5" customHeight="1">
      <c r="A651" s="54" t="s">
        <v>2820</v>
      </c>
      <c r="B651" s="54" t="str">
        <f t="shared" si="11"/>
        <v> </v>
      </c>
      <c r="C651" s="55" t="s">
        <v>761</v>
      </c>
      <c r="D651" s="55" t="s">
        <v>761</v>
      </c>
      <c r="E651" s="55" t="s">
        <v>751</v>
      </c>
      <c r="F651" s="55" t="s">
        <v>2056</v>
      </c>
      <c r="G651" s="78"/>
      <c r="H651" s="78"/>
      <c r="I651" s="164"/>
      <c r="J651" s="72"/>
      <c r="K651" s="57"/>
      <c r="L651" s="56"/>
      <c r="M651" s="56"/>
      <c r="O651" s="53" t="str">
        <f>IF(K651&gt;0,COUNTIF($K$9:K651,"&gt;0")," ")</f>
        <v> </v>
      </c>
      <c r="Q651" s="16"/>
      <c r="R651" s="5"/>
    </row>
    <row r="652" spans="1:17" s="5" customFormat="1" ht="13.5" customHeight="1">
      <c r="A652" s="54">
        <v>259</v>
      </c>
      <c r="B652" s="54">
        <f t="shared" si="11"/>
        <v>259</v>
      </c>
      <c r="C652" s="55" t="s">
        <v>762</v>
      </c>
      <c r="D652" s="55" t="s">
        <v>762</v>
      </c>
      <c r="E652" s="55" t="s">
        <v>763</v>
      </c>
      <c r="F652" s="55" t="s">
        <v>2063</v>
      </c>
      <c r="G652" s="78" t="s">
        <v>2900</v>
      </c>
      <c r="H652" s="78" t="s">
        <v>2910</v>
      </c>
      <c r="I652" s="164">
        <v>24</v>
      </c>
      <c r="J652" s="72">
        <f>I652</f>
        <v>24</v>
      </c>
      <c r="K652" s="114"/>
      <c r="L652" s="56">
        <f>ROUND(I652*K652,2)</f>
        <v>0</v>
      </c>
      <c r="M652" s="56" t="e">
        <f>ROUND(J652*#REF!,2)</f>
        <v>#REF!</v>
      </c>
      <c r="O652" s="53" t="str">
        <f>IF(K652&gt;0,COUNTIF($K$9:K652,"&gt;0")," ")</f>
        <v> </v>
      </c>
      <c r="Q652" s="16"/>
    </row>
    <row r="653" spans="1:18" s="6" customFormat="1" ht="13.5" customHeight="1">
      <c r="A653" s="54" t="s">
        <v>2820</v>
      </c>
      <c r="B653" s="54" t="str">
        <f aca="true" t="shared" si="12" ref="B653:B716">A653</f>
        <v> </v>
      </c>
      <c r="C653" s="55" t="s">
        <v>764</v>
      </c>
      <c r="D653" s="55" t="s">
        <v>764</v>
      </c>
      <c r="E653" s="55" t="s">
        <v>1999</v>
      </c>
      <c r="F653" s="55" t="s">
        <v>2064</v>
      </c>
      <c r="G653" s="78"/>
      <c r="H653" s="78"/>
      <c r="I653" s="164"/>
      <c r="J653" s="72"/>
      <c r="K653" s="57"/>
      <c r="L653" s="56"/>
      <c r="M653" s="56"/>
      <c r="O653" s="53" t="str">
        <f>IF(K653&gt;0,COUNTIF($K$9:K653,"&gt;0")," ")</f>
        <v> </v>
      </c>
      <c r="Q653" s="16"/>
      <c r="R653" s="5"/>
    </row>
    <row r="654" spans="1:18" s="6" customFormat="1" ht="13.5" customHeight="1">
      <c r="A654" s="54" t="s">
        <v>2820</v>
      </c>
      <c r="B654" s="54" t="str">
        <f t="shared" si="12"/>
        <v> </v>
      </c>
      <c r="C654" s="55" t="s">
        <v>765</v>
      </c>
      <c r="D654" s="55" t="s">
        <v>765</v>
      </c>
      <c r="E654" s="55" t="s">
        <v>766</v>
      </c>
      <c r="F654" s="55" t="s">
        <v>2065</v>
      </c>
      <c r="G654" s="78"/>
      <c r="H654" s="78"/>
      <c r="I654" s="164"/>
      <c r="J654" s="72"/>
      <c r="K654" s="57"/>
      <c r="L654" s="56"/>
      <c r="M654" s="56"/>
      <c r="O654" s="53" t="str">
        <f>IF(K654&gt;0,COUNTIF($K$9:K654,"&gt;0")," ")</f>
        <v> </v>
      </c>
      <c r="Q654" s="16"/>
      <c r="R654" s="5"/>
    </row>
    <row r="655" spans="1:17" s="5" customFormat="1" ht="13.5" customHeight="1">
      <c r="A655" s="54">
        <v>260</v>
      </c>
      <c r="B655" s="54">
        <f t="shared" si="12"/>
        <v>260</v>
      </c>
      <c r="C655" s="55" t="s">
        <v>767</v>
      </c>
      <c r="D655" s="55" t="s">
        <v>767</v>
      </c>
      <c r="E655" s="55" t="s">
        <v>768</v>
      </c>
      <c r="F655" s="55" t="s">
        <v>2066</v>
      </c>
      <c r="G655" s="78" t="s">
        <v>2900</v>
      </c>
      <c r="H655" s="78" t="s">
        <v>2910</v>
      </c>
      <c r="I655" s="164">
        <v>14</v>
      </c>
      <c r="J655" s="72">
        <f>I655</f>
        <v>14</v>
      </c>
      <c r="K655" s="114"/>
      <c r="L655" s="56">
        <f>ROUND(I655*K655,2)</f>
        <v>0</v>
      </c>
      <c r="M655" s="56" t="e">
        <f>ROUND(J655*#REF!,2)</f>
        <v>#REF!</v>
      </c>
      <c r="O655" s="53" t="str">
        <f>IF(K655&gt;0,COUNTIF($K$9:K655,"&gt;0")," ")</f>
        <v> </v>
      </c>
      <c r="Q655" s="16"/>
    </row>
    <row r="656" spans="1:18" s="6" customFormat="1" ht="13.5" customHeight="1">
      <c r="A656" s="54" t="s">
        <v>2820</v>
      </c>
      <c r="B656" s="54" t="str">
        <f t="shared" si="12"/>
        <v> </v>
      </c>
      <c r="C656" s="55" t="s">
        <v>769</v>
      </c>
      <c r="D656" s="55" t="s">
        <v>769</v>
      </c>
      <c r="E656" s="55" t="s">
        <v>2000</v>
      </c>
      <c r="F656" s="55" t="s">
        <v>2067</v>
      </c>
      <c r="G656" s="78"/>
      <c r="H656" s="78"/>
      <c r="I656" s="164"/>
      <c r="J656" s="72"/>
      <c r="K656" s="57"/>
      <c r="L656" s="56"/>
      <c r="M656" s="56"/>
      <c r="O656" s="53" t="str">
        <f>IF(K656&gt;0,COUNTIF($K$9:K656,"&gt;0")," ")</f>
        <v> </v>
      </c>
      <c r="Q656" s="16"/>
      <c r="R656" s="5"/>
    </row>
    <row r="657" spans="1:18" s="6" customFormat="1" ht="24">
      <c r="A657" s="54" t="s">
        <v>2820</v>
      </c>
      <c r="B657" s="54" t="str">
        <f t="shared" si="12"/>
        <v> </v>
      </c>
      <c r="C657" s="55" t="s">
        <v>770</v>
      </c>
      <c r="D657" s="55" t="s">
        <v>770</v>
      </c>
      <c r="E657" s="55" t="s">
        <v>2001</v>
      </c>
      <c r="F657" s="55" t="s">
        <v>2068</v>
      </c>
      <c r="G657" s="78"/>
      <c r="H657" s="78"/>
      <c r="I657" s="164"/>
      <c r="J657" s="72"/>
      <c r="K657" s="57"/>
      <c r="L657" s="56"/>
      <c r="M657" s="56"/>
      <c r="O657" s="53" t="str">
        <f>IF(K657&gt;0,COUNTIF($K$9:K657,"&gt;0")," ")</f>
        <v> </v>
      </c>
      <c r="Q657" s="16"/>
      <c r="R657" s="5"/>
    </row>
    <row r="658" spans="1:18" s="6" customFormat="1" ht="13.5" customHeight="1">
      <c r="A658" s="54" t="s">
        <v>2820</v>
      </c>
      <c r="B658" s="54" t="str">
        <f t="shared" si="12"/>
        <v> </v>
      </c>
      <c r="C658" s="55" t="s">
        <v>771</v>
      </c>
      <c r="D658" s="55" t="s">
        <v>771</v>
      </c>
      <c r="E658" s="55" t="s">
        <v>772</v>
      </c>
      <c r="F658" s="55" t="s">
        <v>2069</v>
      </c>
      <c r="G658" s="78"/>
      <c r="H658" s="78"/>
      <c r="I658" s="164"/>
      <c r="J658" s="72"/>
      <c r="K658" s="57"/>
      <c r="L658" s="56"/>
      <c r="M658" s="56"/>
      <c r="O658" s="53" t="str">
        <f>IF(K658&gt;0,COUNTIF($K$9:K658,"&gt;0")," ")</f>
        <v> </v>
      </c>
      <c r="Q658" s="16"/>
      <c r="R658" s="5"/>
    </row>
    <row r="659" spans="1:17" s="5" customFormat="1" ht="13.5" customHeight="1">
      <c r="A659" s="54">
        <v>261</v>
      </c>
      <c r="B659" s="54">
        <f t="shared" si="12"/>
        <v>261</v>
      </c>
      <c r="C659" s="55" t="s">
        <v>773</v>
      </c>
      <c r="D659" s="55" t="s">
        <v>773</v>
      </c>
      <c r="E659" s="55" t="s">
        <v>774</v>
      </c>
      <c r="F659" s="55" t="s">
        <v>2070</v>
      </c>
      <c r="G659" s="78" t="s">
        <v>2900</v>
      </c>
      <c r="H659" s="78" t="s">
        <v>2910</v>
      </c>
      <c r="I659" s="164">
        <v>3</v>
      </c>
      <c r="J659" s="72">
        <f>I659</f>
        <v>3</v>
      </c>
      <c r="K659" s="114"/>
      <c r="L659" s="56">
        <f>ROUND(I659*K659,2)</f>
        <v>0</v>
      </c>
      <c r="M659" s="56" t="e">
        <f>ROUND(J659*#REF!,2)</f>
        <v>#REF!</v>
      </c>
      <c r="O659" s="53" t="str">
        <f>IF(K659&gt;0,COUNTIF($K$9:K659,"&gt;0")," ")</f>
        <v> </v>
      </c>
      <c r="Q659" s="16"/>
    </row>
    <row r="660" spans="1:18" s="6" customFormat="1" ht="13.5" customHeight="1">
      <c r="A660" s="54" t="s">
        <v>2820</v>
      </c>
      <c r="B660" s="54" t="str">
        <f t="shared" si="12"/>
        <v> </v>
      </c>
      <c r="C660" s="55" t="s">
        <v>775</v>
      </c>
      <c r="D660" s="55" t="s">
        <v>775</v>
      </c>
      <c r="E660" s="55" t="s">
        <v>2002</v>
      </c>
      <c r="F660" s="55" t="s">
        <v>2071</v>
      </c>
      <c r="G660" s="78"/>
      <c r="H660" s="78"/>
      <c r="I660" s="164"/>
      <c r="J660" s="72"/>
      <c r="K660" s="57"/>
      <c r="L660" s="56"/>
      <c r="M660" s="56"/>
      <c r="O660" s="53" t="str">
        <f>IF(K660&gt;0,COUNTIF($K$9:K660,"&gt;0")," ")</f>
        <v> </v>
      </c>
      <c r="Q660" s="16"/>
      <c r="R660" s="5"/>
    </row>
    <row r="661" spans="1:17" s="5" customFormat="1" ht="13.5" customHeight="1">
      <c r="A661" s="54">
        <v>262</v>
      </c>
      <c r="B661" s="54">
        <f t="shared" si="12"/>
        <v>262</v>
      </c>
      <c r="C661" s="55" t="s">
        <v>776</v>
      </c>
      <c r="D661" s="55" t="s">
        <v>776</v>
      </c>
      <c r="E661" s="55" t="s">
        <v>777</v>
      </c>
      <c r="F661" s="55" t="s">
        <v>2072</v>
      </c>
      <c r="G661" s="78" t="s">
        <v>2900</v>
      </c>
      <c r="H661" s="78" t="s">
        <v>2910</v>
      </c>
      <c r="I661" s="164">
        <v>51</v>
      </c>
      <c r="J661" s="72">
        <f>I661</f>
        <v>51</v>
      </c>
      <c r="K661" s="114"/>
      <c r="L661" s="56">
        <f>ROUND(I661*K661,2)</f>
        <v>0</v>
      </c>
      <c r="M661" s="56" t="e">
        <f>ROUND(J661*#REF!,2)</f>
        <v>#REF!</v>
      </c>
      <c r="O661" s="53" t="str">
        <f>IF(K661&gt;0,COUNTIF($K$9:K661,"&gt;0")," ")</f>
        <v> </v>
      </c>
      <c r="Q661" s="16"/>
    </row>
    <row r="662" spans="1:18" s="6" customFormat="1" ht="13.5" customHeight="1">
      <c r="A662" s="54" t="s">
        <v>2820</v>
      </c>
      <c r="B662" s="54" t="str">
        <f t="shared" si="12"/>
        <v> </v>
      </c>
      <c r="C662" s="55" t="s">
        <v>778</v>
      </c>
      <c r="D662" s="55" t="s">
        <v>778</v>
      </c>
      <c r="E662" s="55" t="s">
        <v>779</v>
      </c>
      <c r="F662" s="55" t="s">
        <v>2073</v>
      </c>
      <c r="G662" s="78"/>
      <c r="H662" s="78"/>
      <c r="I662" s="164"/>
      <c r="J662" s="72"/>
      <c r="K662" s="57"/>
      <c r="L662" s="56"/>
      <c r="M662" s="56"/>
      <c r="O662" s="53" t="str">
        <f>IF(K662&gt;0,COUNTIF($K$9:K662,"&gt;0")," ")</f>
        <v> </v>
      </c>
      <c r="Q662" s="16"/>
      <c r="R662" s="5"/>
    </row>
    <row r="663" spans="1:17" s="5" customFormat="1" ht="13.5" customHeight="1">
      <c r="A663" s="54">
        <v>263</v>
      </c>
      <c r="B663" s="54">
        <f t="shared" si="12"/>
        <v>263</v>
      </c>
      <c r="C663" s="55" t="s">
        <v>780</v>
      </c>
      <c r="D663" s="55" t="s">
        <v>780</v>
      </c>
      <c r="E663" s="55" t="s">
        <v>2003</v>
      </c>
      <c r="F663" s="55" t="s">
        <v>2074</v>
      </c>
      <c r="G663" s="78" t="s">
        <v>2900</v>
      </c>
      <c r="H663" s="78" t="s">
        <v>2910</v>
      </c>
      <c r="I663" s="164">
        <v>32</v>
      </c>
      <c r="J663" s="72">
        <f>I663</f>
        <v>32</v>
      </c>
      <c r="K663" s="114"/>
      <c r="L663" s="56">
        <f>ROUND(I663*K663,2)</f>
        <v>0</v>
      </c>
      <c r="M663" s="56" t="e">
        <f>ROUND(J663*#REF!,2)</f>
        <v>#REF!</v>
      </c>
      <c r="O663" s="53" t="str">
        <f>IF(K663&gt;0,COUNTIF($K$9:K663,"&gt;0")," ")</f>
        <v> </v>
      </c>
      <c r="Q663" s="16"/>
    </row>
    <row r="664" spans="1:17" s="5" customFormat="1" ht="13.5" customHeight="1">
      <c r="A664" s="54" t="s">
        <v>2820</v>
      </c>
      <c r="B664" s="54" t="str">
        <f t="shared" si="12"/>
        <v> </v>
      </c>
      <c r="C664" s="55" t="s">
        <v>1516</v>
      </c>
      <c r="D664" s="55" t="s">
        <v>1516</v>
      </c>
      <c r="E664" s="55" t="s">
        <v>781</v>
      </c>
      <c r="F664" s="55" t="s">
        <v>2075</v>
      </c>
      <c r="G664" s="78"/>
      <c r="H664" s="78"/>
      <c r="I664" s="164"/>
      <c r="J664" s="72"/>
      <c r="K664" s="57"/>
      <c r="L664" s="56"/>
      <c r="M664" s="56"/>
      <c r="O664" s="53" t="str">
        <f>IF(K664&gt;0,COUNTIF($K$9:K664,"&gt;0")," ")</f>
        <v> </v>
      </c>
      <c r="Q664" s="16"/>
    </row>
    <row r="665" spans="1:17" s="5" customFormat="1" ht="13.5" customHeight="1">
      <c r="A665" s="54">
        <v>264</v>
      </c>
      <c r="B665" s="54">
        <f t="shared" si="12"/>
        <v>264</v>
      </c>
      <c r="C665" s="55" t="s">
        <v>1517</v>
      </c>
      <c r="D665" s="55" t="s">
        <v>1517</v>
      </c>
      <c r="E665" s="55" t="s">
        <v>782</v>
      </c>
      <c r="F665" s="55" t="s">
        <v>2076</v>
      </c>
      <c r="G665" s="78" t="s">
        <v>2900</v>
      </c>
      <c r="H665" s="78" t="s">
        <v>2910</v>
      </c>
      <c r="I665" s="164">
        <v>6</v>
      </c>
      <c r="J665" s="72">
        <f>I665</f>
        <v>6</v>
      </c>
      <c r="K665" s="114"/>
      <c r="L665" s="56">
        <f>ROUND(I665*K665,2)</f>
        <v>0</v>
      </c>
      <c r="M665" s="56" t="e">
        <f>ROUND(J665*#REF!,2)</f>
        <v>#REF!</v>
      </c>
      <c r="O665" s="53" t="str">
        <f>IF(K665&gt;0,COUNTIF($K$9:K665,"&gt;0")," ")</f>
        <v> </v>
      </c>
      <c r="Q665" s="16"/>
    </row>
    <row r="666" spans="1:17" s="5" customFormat="1" ht="24">
      <c r="A666" s="54">
        <v>265</v>
      </c>
      <c r="B666" s="54">
        <f t="shared" si="12"/>
        <v>265</v>
      </c>
      <c r="C666" s="55" t="s">
        <v>783</v>
      </c>
      <c r="D666" s="55" t="s">
        <v>783</v>
      </c>
      <c r="E666" s="55" t="s">
        <v>784</v>
      </c>
      <c r="F666" s="55" t="s">
        <v>2077</v>
      </c>
      <c r="G666" s="78" t="s">
        <v>2900</v>
      </c>
      <c r="H666" s="78" t="s">
        <v>2910</v>
      </c>
      <c r="I666" s="164">
        <v>6</v>
      </c>
      <c r="J666" s="72">
        <f>I666</f>
        <v>6</v>
      </c>
      <c r="K666" s="114"/>
      <c r="L666" s="56">
        <f>ROUND(I666*K666,2)</f>
        <v>0</v>
      </c>
      <c r="M666" s="56" t="e">
        <f>ROUND(J666*#REF!,2)</f>
        <v>#REF!</v>
      </c>
      <c r="O666" s="53" t="str">
        <f>IF(K666&gt;0,COUNTIF($K$9:K666,"&gt;0")," ")</f>
        <v> </v>
      </c>
      <c r="Q666" s="16"/>
    </row>
    <row r="667" spans="1:18" s="6" customFormat="1" ht="13.5" customHeight="1">
      <c r="A667" s="54" t="s">
        <v>2820</v>
      </c>
      <c r="B667" s="54" t="str">
        <f t="shared" si="12"/>
        <v> </v>
      </c>
      <c r="C667" s="55" t="s">
        <v>785</v>
      </c>
      <c r="D667" s="55" t="s">
        <v>785</v>
      </c>
      <c r="E667" s="55" t="s">
        <v>2004</v>
      </c>
      <c r="F667" s="55" t="s">
        <v>2078</v>
      </c>
      <c r="G667" s="78"/>
      <c r="H667" s="78"/>
      <c r="I667" s="164"/>
      <c r="J667" s="72"/>
      <c r="K667" s="57"/>
      <c r="L667" s="56"/>
      <c r="M667" s="56"/>
      <c r="O667" s="53" t="str">
        <f>IF(K667&gt;0,COUNTIF($K$9:K667,"&gt;0")," ")</f>
        <v> </v>
      </c>
      <c r="Q667" s="16"/>
      <c r="R667" s="5"/>
    </row>
    <row r="668" spans="1:18" s="6" customFormat="1" ht="13.5" customHeight="1">
      <c r="A668" s="54" t="s">
        <v>2820</v>
      </c>
      <c r="B668" s="54" t="str">
        <f t="shared" si="12"/>
        <v> </v>
      </c>
      <c r="C668" s="55" t="s">
        <v>786</v>
      </c>
      <c r="D668" s="55" t="s">
        <v>786</v>
      </c>
      <c r="E668" s="55" t="s">
        <v>787</v>
      </c>
      <c r="F668" s="55" t="s">
        <v>2079</v>
      </c>
      <c r="G668" s="78"/>
      <c r="H668" s="78"/>
      <c r="I668" s="164"/>
      <c r="J668" s="72"/>
      <c r="K668" s="57"/>
      <c r="L668" s="56"/>
      <c r="M668" s="56"/>
      <c r="O668" s="53" t="str">
        <f>IF(K668&gt;0,COUNTIF($K$9:K668,"&gt;0")," ")</f>
        <v> </v>
      </c>
      <c r="Q668" s="16"/>
      <c r="R668" s="5"/>
    </row>
    <row r="669" spans="1:17" s="5" customFormat="1" ht="13.5" customHeight="1">
      <c r="A669" s="54">
        <v>266</v>
      </c>
      <c r="B669" s="54">
        <f t="shared" si="12"/>
        <v>266</v>
      </c>
      <c r="C669" s="55" t="s">
        <v>788</v>
      </c>
      <c r="D669" s="55" t="s">
        <v>788</v>
      </c>
      <c r="E669" s="55" t="s">
        <v>789</v>
      </c>
      <c r="F669" s="55" t="s">
        <v>2080</v>
      </c>
      <c r="G669" s="78" t="s">
        <v>2900</v>
      </c>
      <c r="H669" s="78" t="s">
        <v>2910</v>
      </c>
      <c r="I669" s="164">
        <v>39</v>
      </c>
      <c r="J669" s="72">
        <f>I669</f>
        <v>39</v>
      </c>
      <c r="K669" s="114"/>
      <c r="L669" s="56">
        <f>ROUND(I669*K669,2)</f>
        <v>0</v>
      </c>
      <c r="M669" s="56" t="e">
        <f>ROUND(J669*#REF!,2)</f>
        <v>#REF!</v>
      </c>
      <c r="O669" s="53" t="str">
        <f>IF(K669&gt;0,COUNTIF($K$9:K669,"&gt;0")," ")</f>
        <v> </v>
      </c>
      <c r="Q669" s="16"/>
    </row>
    <row r="670" spans="1:18" s="6" customFormat="1" ht="13.5" customHeight="1">
      <c r="A670" s="54" t="s">
        <v>2820</v>
      </c>
      <c r="B670" s="54" t="str">
        <f t="shared" si="12"/>
        <v> </v>
      </c>
      <c r="C670" s="55" t="s">
        <v>790</v>
      </c>
      <c r="D670" s="55" t="s">
        <v>790</v>
      </c>
      <c r="E670" s="55" t="s">
        <v>2005</v>
      </c>
      <c r="F670" s="55" t="s">
        <v>2081</v>
      </c>
      <c r="G670" s="78"/>
      <c r="H670" s="78"/>
      <c r="I670" s="164"/>
      <c r="J670" s="72"/>
      <c r="K670" s="57"/>
      <c r="L670" s="56"/>
      <c r="M670" s="56"/>
      <c r="O670" s="53" t="str">
        <f>IF(K670&gt;0,COUNTIF($K$9:K670,"&gt;0")," ")</f>
        <v> </v>
      </c>
      <c r="Q670" s="16"/>
      <c r="R670" s="5"/>
    </row>
    <row r="671" spans="1:18" s="6" customFormat="1" ht="13.5" customHeight="1">
      <c r="A671" s="54" t="s">
        <v>2820</v>
      </c>
      <c r="B671" s="54" t="str">
        <f t="shared" si="12"/>
        <v> </v>
      </c>
      <c r="C671" s="55" t="s">
        <v>791</v>
      </c>
      <c r="D671" s="55" t="s">
        <v>791</v>
      </c>
      <c r="E671" s="55" t="s">
        <v>2006</v>
      </c>
      <c r="F671" s="55" t="s">
        <v>2082</v>
      </c>
      <c r="G671" s="78"/>
      <c r="H671" s="78"/>
      <c r="I671" s="164"/>
      <c r="J671" s="72"/>
      <c r="K671" s="57"/>
      <c r="L671" s="56"/>
      <c r="M671" s="56"/>
      <c r="O671" s="53" t="str">
        <f>IF(K671&gt;0,COUNTIF($K$9:K671,"&gt;0")," ")</f>
        <v> </v>
      </c>
      <c r="Q671" s="16"/>
      <c r="R671" s="5"/>
    </row>
    <row r="672" spans="1:18" s="6" customFormat="1" ht="13.5" customHeight="1">
      <c r="A672" s="54" t="s">
        <v>2820</v>
      </c>
      <c r="B672" s="54" t="str">
        <f t="shared" si="12"/>
        <v> </v>
      </c>
      <c r="C672" s="55" t="s">
        <v>792</v>
      </c>
      <c r="D672" s="55" t="s">
        <v>792</v>
      </c>
      <c r="E672" s="55" t="s">
        <v>793</v>
      </c>
      <c r="F672" s="55" t="s">
        <v>1669</v>
      </c>
      <c r="G672" s="78"/>
      <c r="H672" s="78"/>
      <c r="I672" s="164"/>
      <c r="J672" s="72"/>
      <c r="K672" s="57"/>
      <c r="L672" s="56"/>
      <c r="M672" s="56"/>
      <c r="O672" s="53" t="str">
        <f>IF(K672&gt;0,COUNTIF($K$9:K672,"&gt;0")," ")</f>
        <v> </v>
      </c>
      <c r="Q672" s="16"/>
      <c r="R672" s="5"/>
    </row>
    <row r="673" spans="1:17" s="5" customFormat="1" ht="13.5" customHeight="1">
      <c r="A673" s="54">
        <v>267</v>
      </c>
      <c r="B673" s="54">
        <f t="shared" si="12"/>
        <v>267</v>
      </c>
      <c r="C673" s="55" t="s">
        <v>794</v>
      </c>
      <c r="D673" s="55" t="s">
        <v>794</v>
      </c>
      <c r="E673" s="55" t="s">
        <v>795</v>
      </c>
      <c r="F673" s="55" t="s">
        <v>2083</v>
      </c>
      <c r="G673" s="78" t="s">
        <v>2898</v>
      </c>
      <c r="H673" s="78" t="s">
        <v>2898</v>
      </c>
      <c r="I673" s="164">
        <v>80</v>
      </c>
      <c r="J673" s="72">
        <f>I673</f>
        <v>80</v>
      </c>
      <c r="K673" s="114"/>
      <c r="L673" s="56">
        <f>ROUND(I673*K673,2)</f>
        <v>0</v>
      </c>
      <c r="M673" s="56" t="e">
        <f>ROUND(J673*#REF!,2)</f>
        <v>#REF!</v>
      </c>
      <c r="O673" s="53" t="str">
        <f>IF(K673&gt;0,COUNTIF($K$9:K673,"&gt;0")," ")</f>
        <v> </v>
      </c>
      <c r="Q673" s="16"/>
    </row>
    <row r="674" spans="1:18" s="6" customFormat="1" ht="13.5" customHeight="1">
      <c r="A674" s="54" t="s">
        <v>2820</v>
      </c>
      <c r="B674" s="54" t="str">
        <f t="shared" si="12"/>
        <v> </v>
      </c>
      <c r="C674" s="55" t="s">
        <v>796</v>
      </c>
      <c r="D674" s="55" t="s">
        <v>796</v>
      </c>
      <c r="E674" s="55" t="s">
        <v>2007</v>
      </c>
      <c r="F674" s="55" t="s">
        <v>2084</v>
      </c>
      <c r="G674" s="78"/>
      <c r="H674" s="78"/>
      <c r="I674" s="164"/>
      <c r="J674" s="72"/>
      <c r="K674" s="57"/>
      <c r="L674" s="56"/>
      <c r="M674" s="56"/>
      <c r="O674" s="53" t="str">
        <f>IF(K674&gt;0,COUNTIF($K$9:K674,"&gt;0")," ")</f>
        <v> </v>
      </c>
      <c r="Q674" s="16"/>
      <c r="R674" s="5"/>
    </row>
    <row r="675" spans="1:18" s="6" customFormat="1" ht="13.5" customHeight="1">
      <c r="A675" s="54" t="s">
        <v>2820</v>
      </c>
      <c r="B675" s="54" t="str">
        <f t="shared" si="12"/>
        <v> </v>
      </c>
      <c r="C675" s="55" t="s">
        <v>797</v>
      </c>
      <c r="D675" s="55" t="s">
        <v>797</v>
      </c>
      <c r="E675" s="55" t="s">
        <v>2008</v>
      </c>
      <c r="F675" s="55" t="s">
        <v>2085</v>
      </c>
      <c r="G675" s="78"/>
      <c r="H675" s="78"/>
      <c r="I675" s="164"/>
      <c r="J675" s="72"/>
      <c r="K675" s="57"/>
      <c r="L675" s="56"/>
      <c r="M675" s="56"/>
      <c r="O675" s="53" t="str">
        <f>IF(K675&gt;0,COUNTIF($K$9:K675,"&gt;0")," ")</f>
        <v> </v>
      </c>
      <c r="Q675" s="16"/>
      <c r="R675" s="5"/>
    </row>
    <row r="676" spans="1:18" s="6" customFormat="1" ht="13.5" customHeight="1">
      <c r="A676" s="54" t="s">
        <v>2820</v>
      </c>
      <c r="B676" s="54" t="str">
        <f t="shared" si="12"/>
        <v> </v>
      </c>
      <c r="C676" s="55" t="s">
        <v>798</v>
      </c>
      <c r="D676" s="55" t="s">
        <v>798</v>
      </c>
      <c r="E676" s="55" t="s">
        <v>799</v>
      </c>
      <c r="F676" s="55" t="s">
        <v>2086</v>
      </c>
      <c r="G676" s="78"/>
      <c r="H676" s="78"/>
      <c r="I676" s="164"/>
      <c r="J676" s="72"/>
      <c r="K676" s="57"/>
      <c r="L676" s="56"/>
      <c r="M676" s="56"/>
      <c r="O676" s="53" t="str">
        <f>IF(K676&gt;0,COUNTIF($K$9:K676,"&gt;0")," ")</f>
        <v> </v>
      </c>
      <c r="Q676" s="16"/>
      <c r="R676" s="5"/>
    </row>
    <row r="677" spans="1:17" s="5" customFormat="1" ht="13.5" customHeight="1">
      <c r="A677" s="54">
        <v>268</v>
      </c>
      <c r="B677" s="54">
        <f t="shared" si="12"/>
        <v>268</v>
      </c>
      <c r="C677" s="55" t="s">
        <v>800</v>
      </c>
      <c r="D677" s="55" t="s">
        <v>800</v>
      </c>
      <c r="E677" s="55" t="s">
        <v>801</v>
      </c>
      <c r="F677" s="55" t="s">
        <v>2087</v>
      </c>
      <c r="G677" s="78" t="s">
        <v>2904</v>
      </c>
      <c r="H677" s="78" t="s">
        <v>2904</v>
      </c>
      <c r="I677" s="164">
        <v>4</v>
      </c>
      <c r="J677" s="72">
        <f>I677</f>
        <v>4</v>
      </c>
      <c r="K677" s="114"/>
      <c r="L677" s="56">
        <f>ROUND(I677*K677,2)</f>
        <v>0</v>
      </c>
      <c r="M677" s="56" t="e">
        <f>ROUND(J677*#REF!,2)</f>
        <v>#REF!</v>
      </c>
      <c r="O677" s="53" t="str">
        <f>IF(K677&gt;0,COUNTIF($K$9:K677,"&gt;0")," ")</f>
        <v> </v>
      </c>
      <c r="Q677" s="16"/>
    </row>
    <row r="678" spans="1:18" s="6" customFormat="1" ht="13.5" customHeight="1">
      <c r="A678" s="54" t="s">
        <v>2820</v>
      </c>
      <c r="B678" s="54" t="str">
        <f t="shared" si="12"/>
        <v> </v>
      </c>
      <c r="C678" s="55" t="s">
        <v>802</v>
      </c>
      <c r="D678" s="55" t="s">
        <v>802</v>
      </c>
      <c r="E678" s="55" t="s">
        <v>2009</v>
      </c>
      <c r="F678" s="55" t="s">
        <v>2088</v>
      </c>
      <c r="G678" s="78"/>
      <c r="H678" s="78"/>
      <c r="I678" s="164"/>
      <c r="J678" s="72"/>
      <c r="K678" s="57"/>
      <c r="L678" s="56"/>
      <c r="M678" s="56"/>
      <c r="O678" s="53" t="str">
        <f>IF(K678&gt;0,COUNTIF($K$9:K678,"&gt;0")," ")</f>
        <v> </v>
      </c>
      <c r="Q678" s="16"/>
      <c r="R678" s="5"/>
    </row>
    <row r="679" spans="1:18" s="6" customFormat="1" ht="13.5" customHeight="1">
      <c r="A679" s="54" t="s">
        <v>2820</v>
      </c>
      <c r="B679" s="54" t="str">
        <f t="shared" si="12"/>
        <v> </v>
      </c>
      <c r="C679" s="55" t="s">
        <v>803</v>
      </c>
      <c r="D679" s="55" t="s">
        <v>803</v>
      </c>
      <c r="E679" s="55" t="s">
        <v>2010</v>
      </c>
      <c r="F679" s="55" t="s">
        <v>2089</v>
      </c>
      <c r="G679" s="78"/>
      <c r="H679" s="78"/>
      <c r="I679" s="164"/>
      <c r="J679" s="72"/>
      <c r="K679" s="57"/>
      <c r="L679" s="56"/>
      <c r="M679" s="56"/>
      <c r="O679" s="53" t="str">
        <f>IF(K679&gt;0,COUNTIF($K$9:K679,"&gt;0")," ")</f>
        <v> </v>
      </c>
      <c r="Q679" s="16"/>
      <c r="R679" s="5"/>
    </row>
    <row r="680" spans="1:18" s="6" customFormat="1" ht="13.5" customHeight="1">
      <c r="A680" s="54" t="s">
        <v>2820</v>
      </c>
      <c r="B680" s="54" t="str">
        <f t="shared" si="12"/>
        <v> </v>
      </c>
      <c r="C680" s="55" t="s">
        <v>804</v>
      </c>
      <c r="D680" s="55" t="s">
        <v>804</v>
      </c>
      <c r="E680" s="55" t="s">
        <v>805</v>
      </c>
      <c r="F680" s="55" t="s">
        <v>2090</v>
      </c>
      <c r="G680" s="78"/>
      <c r="H680" s="78"/>
      <c r="I680" s="164"/>
      <c r="J680" s="72"/>
      <c r="K680" s="57"/>
      <c r="L680" s="56"/>
      <c r="M680" s="56"/>
      <c r="O680" s="53" t="str">
        <f>IF(K680&gt;0,COUNTIF($K$9:K680,"&gt;0")," ")</f>
        <v> </v>
      </c>
      <c r="Q680" s="16"/>
      <c r="R680" s="5"/>
    </row>
    <row r="681" spans="1:17" s="5" customFormat="1" ht="13.5" customHeight="1">
      <c r="A681" s="54">
        <v>269</v>
      </c>
      <c r="B681" s="54">
        <f t="shared" si="12"/>
        <v>269</v>
      </c>
      <c r="C681" s="55" t="s">
        <v>806</v>
      </c>
      <c r="D681" s="55" t="s">
        <v>806</v>
      </c>
      <c r="E681" s="55" t="s">
        <v>807</v>
      </c>
      <c r="F681" s="55" t="s">
        <v>2091</v>
      </c>
      <c r="G681" s="78" t="s">
        <v>2900</v>
      </c>
      <c r="H681" s="78" t="s">
        <v>2910</v>
      </c>
      <c r="I681" s="164">
        <v>4</v>
      </c>
      <c r="J681" s="72">
        <f>I681</f>
        <v>4</v>
      </c>
      <c r="K681" s="114"/>
      <c r="L681" s="56">
        <f>ROUND(I681*K681,2)</f>
        <v>0</v>
      </c>
      <c r="M681" s="56" t="e">
        <f>ROUND(J681*#REF!,2)</f>
        <v>#REF!</v>
      </c>
      <c r="O681" s="53" t="str">
        <f>IF(K681&gt;0,COUNTIF($K$9:K681,"&gt;0")," ")</f>
        <v> </v>
      </c>
      <c r="Q681" s="16"/>
    </row>
    <row r="682" spans="1:18" s="6" customFormat="1" ht="13.5" customHeight="1">
      <c r="A682" s="54" t="s">
        <v>2820</v>
      </c>
      <c r="B682" s="54" t="str">
        <f t="shared" si="12"/>
        <v> </v>
      </c>
      <c r="C682" s="55" t="s">
        <v>808</v>
      </c>
      <c r="D682" s="55" t="s">
        <v>808</v>
      </c>
      <c r="E682" s="55" t="s">
        <v>2011</v>
      </c>
      <c r="F682" s="55" t="s">
        <v>2092</v>
      </c>
      <c r="G682" s="78"/>
      <c r="H682" s="78"/>
      <c r="I682" s="164"/>
      <c r="J682" s="72"/>
      <c r="K682" s="57"/>
      <c r="L682" s="56"/>
      <c r="M682" s="56"/>
      <c r="O682" s="53" t="str">
        <f>IF(K682&gt;0,COUNTIF($K$9:K682,"&gt;0")," ")</f>
        <v> </v>
      </c>
      <c r="Q682" s="16"/>
      <c r="R682" s="5"/>
    </row>
    <row r="683" spans="1:17" s="5" customFormat="1" ht="13.5" customHeight="1">
      <c r="A683" s="54">
        <v>270</v>
      </c>
      <c r="B683" s="54">
        <f t="shared" si="12"/>
        <v>270</v>
      </c>
      <c r="C683" s="55" t="s">
        <v>809</v>
      </c>
      <c r="D683" s="55" t="s">
        <v>809</v>
      </c>
      <c r="E683" s="55" t="s">
        <v>810</v>
      </c>
      <c r="F683" s="55" t="s">
        <v>2093</v>
      </c>
      <c r="G683" s="78" t="s">
        <v>2900</v>
      </c>
      <c r="H683" s="78" t="s">
        <v>2910</v>
      </c>
      <c r="I683" s="164">
        <v>1</v>
      </c>
      <c r="J683" s="72">
        <f>I683</f>
        <v>1</v>
      </c>
      <c r="K683" s="114"/>
      <c r="L683" s="56">
        <f>ROUND(I683*K683,2)</f>
        <v>0</v>
      </c>
      <c r="M683" s="56" t="e">
        <f>ROUND(J683*#REF!,2)</f>
        <v>#REF!</v>
      </c>
      <c r="O683" s="53" t="str">
        <f>IF(K683&gt;0,COUNTIF($K$9:K683,"&gt;0")," ")</f>
        <v> </v>
      </c>
      <c r="Q683" s="16"/>
    </row>
    <row r="684" spans="1:15" s="53" customFormat="1" ht="24">
      <c r="A684" s="54" t="s">
        <v>2820</v>
      </c>
      <c r="B684" s="54" t="str">
        <f t="shared" si="12"/>
        <v> </v>
      </c>
      <c r="C684" s="68"/>
      <c r="D684" s="68"/>
      <c r="E684" s="82" t="s">
        <v>1344</v>
      </c>
      <c r="F684" s="82" t="s">
        <v>2845</v>
      </c>
      <c r="G684" s="127"/>
      <c r="H684" s="127"/>
      <c r="I684" s="167"/>
      <c r="J684" s="142"/>
      <c r="K684" s="67"/>
      <c r="L684" s="67">
        <f>SUM(L643:L683)</f>
        <v>0</v>
      </c>
      <c r="M684" s="67" t="e">
        <f>SUM(M643:M683)</f>
        <v>#REF!</v>
      </c>
      <c r="O684" s="53" t="str">
        <f>IF(K684&gt;0,COUNTIF($K$9:K684,"&gt;0")," ")</f>
        <v> </v>
      </c>
    </row>
    <row r="685" spans="1:15" s="53" customFormat="1" ht="12">
      <c r="A685" s="54" t="s">
        <v>2820</v>
      </c>
      <c r="B685" s="54" t="str">
        <f t="shared" si="12"/>
        <v> </v>
      </c>
      <c r="C685" s="68"/>
      <c r="D685" s="68"/>
      <c r="E685" s="83"/>
      <c r="F685" s="83"/>
      <c r="G685" s="128"/>
      <c r="H685" s="128"/>
      <c r="I685" s="171"/>
      <c r="J685" s="146"/>
      <c r="K685" s="71"/>
      <c r="L685" s="71"/>
      <c r="M685" s="71"/>
      <c r="O685" s="53" t="str">
        <f>IF(K685&gt;0,COUNTIF($K$9:K685,"&gt;0")," ")</f>
        <v> </v>
      </c>
    </row>
    <row r="686" spans="1:15" s="53" customFormat="1" ht="13.5" customHeight="1">
      <c r="A686" s="54" t="s">
        <v>2820</v>
      </c>
      <c r="B686" s="54" t="str">
        <f t="shared" si="12"/>
        <v> </v>
      </c>
      <c r="C686" s="68" t="s">
        <v>811</v>
      </c>
      <c r="D686" s="68" t="s">
        <v>811</v>
      </c>
      <c r="E686" s="68" t="s">
        <v>2012</v>
      </c>
      <c r="F686" s="68" t="s">
        <v>2094</v>
      </c>
      <c r="G686" s="126"/>
      <c r="H686" s="126"/>
      <c r="I686" s="164"/>
      <c r="J686" s="72"/>
      <c r="K686" s="56"/>
      <c r="L686" s="31"/>
      <c r="M686" s="31"/>
      <c r="O686" s="53" t="str">
        <f>IF(K686&gt;0,COUNTIF($K$9:K686,"&gt;0")," ")</f>
        <v> </v>
      </c>
    </row>
    <row r="687" spans="1:18" s="6" customFormat="1" ht="24">
      <c r="A687" s="54" t="s">
        <v>2820</v>
      </c>
      <c r="B687" s="54" t="str">
        <f t="shared" si="12"/>
        <v> </v>
      </c>
      <c r="C687" s="55" t="s">
        <v>812</v>
      </c>
      <c r="D687" s="55" t="s">
        <v>812</v>
      </c>
      <c r="E687" s="55" t="s">
        <v>2013</v>
      </c>
      <c r="F687" s="55" t="s">
        <v>2095</v>
      </c>
      <c r="G687" s="78"/>
      <c r="H687" s="78"/>
      <c r="I687" s="176"/>
      <c r="J687" s="151"/>
      <c r="K687" s="32"/>
      <c r="L687" s="32"/>
      <c r="M687" s="32"/>
      <c r="O687" s="53" t="str">
        <f>IF(K687&gt;0,COUNTIF($K$9:K687,"&gt;0")," ")</f>
        <v> </v>
      </c>
      <c r="P687" s="21"/>
      <c r="Q687" s="21"/>
      <c r="R687" s="5"/>
    </row>
    <row r="688" spans="1:18" s="6" customFormat="1" ht="13.5" customHeight="1">
      <c r="A688" s="54" t="s">
        <v>2820</v>
      </c>
      <c r="B688" s="54" t="str">
        <f t="shared" si="12"/>
        <v> </v>
      </c>
      <c r="C688" s="55" t="s">
        <v>813</v>
      </c>
      <c r="D688" s="55" t="s">
        <v>813</v>
      </c>
      <c r="E688" s="55" t="s">
        <v>2014</v>
      </c>
      <c r="F688" s="55" t="s">
        <v>2096</v>
      </c>
      <c r="G688" s="78"/>
      <c r="H688" s="78"/>
      <c r="I688" s="176"/>
      <c r="J688" s="151"/>
      <c r="K688" s="32"/>
      <c r="L688" s="32"/>
      <c r="M688" s="32"/>
      <c r="O688" s="53" t="str">
        <f>IF(K688&gt;0,COUNTIF($K$9:K688,"&gt;0")," ")</f>
        <v> </v>
      </c>
      <c r="P688" s="21"/>
      <c r="Q688" s="21"/>
      <c r="R688" s="5"/>
    </row>
    <row r="689" spans="1:18" s="6" customFormat="1" ht="13.5" customHeight="1">
      <c r="A689" s="54" t="s">
        <v>2820</v>
      </c>
      <c r="B689" s="54" t="str">
        <f t="shared" si="12"/>
        <v> </v>
      </c>
      <c r="C689" s="55" t="s">
        <v>814</v>
      </c>
      <c r="D689" s="55" t="s">
        <v>814</v>
      </c>
      <c r="E689" s="55" t="s">
        <v>815</v>
      </c>
      <c r="F689" s="55" t="s">
        <v>2097</v>
      </c>
      <c r="G689" s="78"/>
      <c r="H689" s="78"/>
      <c r="I689" s="176"/>
      <c r="J689" s="151"/>
      <c r="K689" s="32"/>
      <c r="L689" s="32"/>
      <c r="M689" s="32"/>
      <c r="O689" s="53" t="str">
        <f>IF(K689&gt;0,COUNTIF($K$9:K689,"&gt;0")," ")</f>
        <v> </v>
      </c>
      <c r="P689" s="21"/>
      <c r="Q689" s="21"/>
      <c r="R689" s="5"/>
    </row>
    <row r="690" spans="1:18" s="6" customFormat="1" ht="13.5" customHeight="1">
      <c r="A690" s="54">
        <v>271</v>
      </c>
      <c r="B690" s="54">
        <f t="shared" si="12"/>
        <v>271</v>
      </c>
      <c r="C690" s="55" t="s">
        <v>816</v>
      </c>
      <c r="D690" s="55" t="s">
        <v>816</v>
      </c>
      <c r="E690" s="55" t="s">
        <v>817</v>
      </c>
      <c r="F690" s="55" t="s">
        <v>2098</v>
      </c>
      <c r="G690" s="78" t="s">
        <v>2903</v>
      </c>
      <c r="H690" s="78" t="s">
        <v>2903</v>
      </c>
      <c r="I690" s="164">
        <v>5.76</v>
      </c>
      <c r="J690" s="72">
        <f>I690</f>
        <v>5.76</v>
      </c>
      <c r="K690" s="114"/>
      <c r="L690" s="56">
        <f>ROUND(I690*K690,2)</f>
        <v>0</v>
      </c>
      <c r="M690" s="56" t="e">
        <f>ROUND(J690*#REF!,2)</f>
        <v>#REF!</v>
      </c>
      <c r="O690" s="53" t="str">
        <f>IF(K690&gt;0,COUNTIF($K$9:K690,"&gt;0")," ")</f>
        <v> </v>
      </c>
      <c r="P690" s="21"/>
      <c r="Q690" s="21"/>
      <c r="R690" s="5"/>
    </row>
    <row r="691" spans="1:18" s="6" customFormat="1" ht="13.5" customHeight="1">
      <c r="A691" s="54" t="s">
        <v>2820</v>
      </c>
      <c r="B691" s="54" t="str">
        <f t="shared" si="12"/>
        <v> </v>
      </c>
      <c r="C691" s="55" t="s">
        <v>1613</v>
      </c>
      <c r="D691" s="55" t="s">
        <v>1613</v>
      </c>
      <c r="E691" s="55" t="s">
        <v>819</v>
      </c>
      <c r="F691" s="55" t="s">
        <v>2099</v>
      </c>
      <c r="G691" s="78"/>
      <c r="H691" s="78"/>
      <c r="I691" s="164"/>
      <c r="J691" s="72"/>
      <c r="K691" s="57"/>
      <c r="L691" s="56"/>
      <c r="M691" s="56"/>
      <c r="O691" s="53" t="str">
        <f>IF(K691&gt;0,COUNTIF($K$9:K691,"&gt;0")," ")</f>
        <v> </v>
      </c>
      <c r="P691" s="21"/>
      <c r="Q691" s="21"/>
      <c r="R691" s="5"/>
    </row>
    <row r="692" spans="1:18" s="6" customFormat="1" ht="13.5" customHeight="1">
      <c r="A692" s="54">
        <v>272</v>
      </c>
      <c r="B692" s="54">
        <f t="shared" si="12"/>
        <v>272</v>
      </c>
      <c r="C692" s="55" t="s">
        <v>818</v>
      </c>
      <c r="D692" s="55" t="s">
        <v>818</v>
      </c>
      <c r="E692" s="55" t="s">
        <v>820</v>
      </c>
      <c r="F692" s="55" t="s">
        <v>820</v>
      </c>
      <c r="G692" s="78" t="s">
        <v>2900</v>
      </c>
      <c r="H692" s="78" t="s">
        <v>2910</v>
      </c>
      <c r="I692" s="164">
        <v>1</v>
      </c>
      <c r="J692" s="72">
        <f>I692</f>
        <v>1</v>
      </c>
      <c r="K692" s="114"/>
      <c r="L692" s="56">
        <f>ROUND(I692*K692,2)</f>
        <v>0</v>
      </c>
      <c r="M692" s="56" t="e">
        <f>ROUND(J692*#REF!,2)</f>
        <v>#REF!</v>
      </c>
      <c r="O692" s="53" t="str">
        <f>IF(K692&gt;0,COUNTIF($K$9:K692,"&gt;0")," ")</f>
        <v> </v>
      </c>
      <c r="P692" s="21"/>
      <c r="Q692" s="21"/>
      <c r="R692" s="5"/>
    </row>
    <row r="693" spans="1:18" s="6" customFormat="1" ht="13.5" customHeight="1">
      <c r="A693" s="54" t="s">
        <v>2820</v>
      </c>
      <c r="B693" s="54" t="str">
        <f t="shared" si="12"/>
        <v> </v>
      </c>
      <c r="C693" s="55" t="s">
        <v>1607</v>
      </c>
      <c r="D693" s="55" t="s">
        <v>1607</v>
      </c>
      <c r="E693" s="55" t="s">
        <v>822</v>
      </c>
      <c r="F693" s="55" t="s">
        <v>2100</v>
      </c>
      <c r="G693" s="78"/>
      <c r="H693" s="78"/>
      <c r="I693" s="164"/>
      <c r="J693" s="72"/>
      <c r="K693" s="57"/>
      <c r="L693" s="56"/>
      <c r="M693" s="56"/>
      <c r="O693" s="53" t="str">
        <f>IF(K693&gt;0,COUNTIF($K$9:K693,"&gt;0")," ")</f>
        <v> </v>
      </c>
      <c r="P693" s="21"/>
      <c r="Q693" s="21"/>
      <c r="R693" s="5"/>
    </row>
    <row r="694" spans="1:18" s="6" customFormat="1" ht="13.5" customHeight="1">
      <c r="A694" s="54">
        <v>273</v>
      </c>
      <c r="B694" s="54">
        <f t="shared" si="12"/>
        <v>273</v>
      </c>
      <c r="C694" s="55" t="s">
        <v>821</v>
      </c>
      <c r="D694" s="55" t="s">
        <v>821</v>
      </c>
      <c r="E694" s="55" t="s">
        <v>823</v>
      </c>
      <c r="F694" s="55" t="s">
        <v>823</v>
      </c>
      <c r="G694" s="78" t="s">
        <v>2900</v>
      </c>
      <c r="H694" s="78" t="s">
        <v>2910</v>
      </c>
      <c r="I694" s="164">
        <v>1</v>
      </c>
      <c r="J694" s="72">
        <f>I694</f>
        <v>1</v>
      </c>
      <c r="K694" s="114"/>
      <c r="L694" s="56">
        <f>ROUND(I694*K694,2)</f>
        <v>0</v>
      </c>
      <c r="M694" s="56" t="e">
        <f>ROUND(J694*#REF!,2)</f>
        <v>#REF!</v>
      </c>
      <c r="O694" s="53" t="str">
        <f>IF(K694&gt;0,COUNTIF($K$9:K694,"&gt;0")," ")</f>
        <v> </v>
      </c>
      <c r="P694" s="21"/>
      <c r="Q694" s="21"/>
      <c r="R694" s="5"/>
    </row>
    <row r="695" spans="1:18" s="6" customFormat="1" ht="13.5" customHeight="1">
      <c r="A695" s="54" t="s">
        <v>2820</v>
      </c>
      <c r="B695" s="54" t="str">
        <f t="shared" si="12"/>
        <v> </v>
      </c>
      <c r="C695" s="55" t="s">
        <v>1608</v>
      </c>
      <c r="D695" s="55" t="s">
        <v>1608</v>
      </c>
      <c r="E695" s="55" t="s">
        <v>824</v>
      </c>
      <c r="F695" s="55" t="s">
        <v>2101</v>
      </c>
      <c r="G695" s="78"/>
      <c r="H695" s="78"/>
      <c r="I695" s="164"/>
      <c r="J695" s="72"/>
      <c r="K695" s="57"/>
      <c r="L695" s="56"/>
      <c r="M695" s="56"/>
      <c r="O695" s="53" t="str">
        <f>IF(K695&gt;0,COUNTIF($K$9:K695,"&gt;0")," ")</f>
        <v> </v>
      </c>
      <c r="P695" s="21"/>
      <c r="Q695" s="21"/>
      <c r="R695" s="5"/>
    </row>
    <row r="696" spans="1:18" s="6" customFormat="1" ht="13.5" customHeight="1">
      <c r="A696" s="54">
        <v>274</v>
      </c>
      <c r="B696" s="54">
        <f t="shared" si="12"/>
        <v>274</v>
      </c>
      <c r="C696" s="55" t="s">
        <v>825</v>
      </c>
      <c r="D696" s="55" t="s">
        <v>825</v>
      </c>
      <c r="E696" s="55" t="s">
        <v>826</v>
      </c>
      <c r="F696" s="55" t="s">
        <v>820</v>
      </c>
      <c r="G696" s="78" t="s">
        <v>2900</v>
      </c>
      <c r="H696" s="78" t="s">
        <v>2910</v>
      </c>
      <c r="I696" s="164">
        <v>1</v>
      </c>
      <c r="J696" s="72">
        <f>I696</f>
        <v>1</v>
      </c>
      <c r="K696" s="114"/>
      <c r="L696" s="56">
        <f>ROUND(I696*K696,2)</f>
        <v>0</v>
      </c>
      <c r="M696" s="56" t="e">
        <f>ROUND(J696*#REF!,2)</f>
        <v>#REF!</v>
      </c>
      <c r="O696" s="53" t="str">
        <f>IF(K696&gt;0,COUNTIF($K$9:K696,"&gt;0")," ")</f>
        <v> </v>
      </c>
      <c r="P696" s="21"/>
      <c r="Q696" s="21"/>
      <c r="R696" s="5"/>
    </row>
    <row r="697" spans="1:18" s="6" customFormat="1" ht="13.5" customHeight="1">
      <c r="A697" s="54" t="s">
        <v>2820</v>
      </c>
      <c r="B697" s="54" t="str">
        <f t="shared" si="12"/>
        <v> </v>
      </c>
      <c r="C697" s="55" t="s">
        <v>827</v>
      </c>
      <c r="D697" s="55" t="s">
        <v>827</v>
      </c>
      <c r="E697" s="55" t="s">
        <v>828</v>
      </c>
      <c r="F697" s="55" t="s">
        <v>2102</v>
      </c>
      <c r="G697" s="78"/>
      <c r="H697" s="78"/>
      <c r="I697" s="164"/>
      <c r="J697" s="72"/>
      <c r="K697" s="57"/>
      <c r="L697" s="56"/>
      <c r="M697" s="56"/>
      <c r="O697" s="53" t="str">
        <f>IF(K697&gt;0,COUNTIF($K$9:K697,"&gt;0")," ")</f>
        <v> </v>
      </c>
      <c r="P697" s="21"/>
      <c r="Q697" s="21"/>
      <c r="R697" s="5"/>
    </row>
    <row r="698" spans="1:18" s="6" customFormat="1" ht="13.5" customHeight="1">
      <c r="A698" s="54" t="s">
        <v>2820</v>
      </c>
      <c r="B698" s="54" t="str">
        <f t="shared" si="12"/>
        <v> </v>
      </c>
      <c r="C698" s="55" t="s">
        <v>829</v>
      </c>
      <c r="D698" s="55" t="s">
        <v>829</v>
      </c>
      <c r="E698" s="55" t="s">
        <v>830</v>
      </c>
      <c r="F698" s="55" t="s">
        <v>2103</v>
      </c>
      <c r="G698" s="78"/>
      <c r="H698" s="78"/>
      <c r="I698" s="164"/>
      <c r="J698" s="72"/>
      <c r="K698" s="57"/>
      <c r="L698" s="56"/>
      <c r="M698" s="56"/>
      <c r="O698" s="53" t="str">
        <f>IF(K698&gt;0,COUNTIF($K$9:K698,"&gt;0")," ")</f>
        <v> </v>
      </c>
      <c r="P698" s="21"/>
      <c r="Q698" s="21"/>
      <c r="R698" s="5"/>
    </row>
    <row r="699" spans="1:18" s="6" customFormat="1" ht="13.5" customHeight="1">
      <c r="A699" s="54">
        <v>275</v>
      </c>
      <c r="B699" s="54">
        <f t="shared" si="12"/>
        <v>275</v>
      </c>
      <c r="C699" s="55" t="s">
        <v>831</v>
      </c>
      <c r="D699" s="55" t="s">
        <v>831</v>
      </c>
      <c r="E699" s="55" t="s">
        <v>832</v>
      </c>
      <c r="F699" s="55" t="s">
        <v>2104</v>
      </c>
      <c r="G699" s="78" t="s">
        <v>2898</v>
      </c>
      <c r="H699" s="78" t="s">
        <v>2898</v>
      </c>
      <c r="I699" s="164">
        <v>432</v>
      </c>
      <c r="J699" s="72">
        <f>I699</f>
        <v>432</v>
      </c>
      <c r="K699" s="114"/>
      <c r="L699" s="56">
        <f>ROUND(I699*K699,2)</f>
        <v>0</v>
      </c>
      <c r="M699" s="56" t="e">
        <f>ROUND(J699*#REF!,2)</f>
        <v>#REF!</v>
      </c>
      <c r="O699" s="53" t="str">
        <f>IF(K699&gt;0,COUNTIF($K$9:K699,"&gt;0")," ")</f>
        <v> </v>
      </c>
      <c r="P699" s="21"/>
      <c r="Q699" s="21"/>
      <c r="R699" s="5"/>
    </row>
    <row r="700" spans="1:18" s="6" customFormat="1" ht="13.5" customHeight="1">
      <c r="A700" s="54" t="s">
        <v>2820</v>
      </c>
      <c r="B700" s="54" t="str">
        <f t="shared" si="12"/>
        <v> </v>
      </c>
      <c r="C700" s="55" t="s">
        <v>1609</v>
      </c>
      <c r="D700" s="55" t="s">
        <v>1609</v>
      </c>
      <c r="E700" s="55" t="s">
        <v>833</v>
      </c>
      <c r="F700" s="55" t="s">
        <v>2105</v>
      </c>
      <c r="G700" s="78"/>
      <c r="H700" s="78"/>
      <c r="I700" s="164"/>
      <c r="J700" s="72"/>
      <c r="K700" s="57"/>
      <c r="L700" s="56"/>
      <c r="M700" s="56"/>
      <c r="O700" s="53" t="str">
        <f>IF(K700&gt;0,COUNTIF($K$9:K700,"&gt;0")," ")</f>
        <v> </v>
      </c>
      <c r="P700" s="21"/>
      <c r="Q700" s="21"/>
      <c r="R700" s="5"/>
    </row>
    <row r="701" spans="1:18" s="6" customFormat="1" ht="13.5" customHeight="1">
      <c r="A701" s="54" t="s">
        <v>2820</v>
      </c>
      <c r="B701" s="54" t="str">
        <f t="shared" si="12"/>
        <v> </v>
      </c>
      <c r="C701" s="55" t="s">
        <v>1518</v>
      </c>
      <c r="D701" s="55" t="s">
        <v>1518</v>
      </c>
      <c r="E701" s="55" t="s">
        <v>834</v>
      </c>
      <c r="F701" s="55" t="s">
        <v>2106</v>
      </c>
      <c r="G701" s="78"/>
      <c r="H701" s="78"/>
      <c r="I701" s="164"/>
      <c r="J701" s="72"/>
      <c r="K701" s="57"/>
      <c r="L701" s="56"/>
      <c r="M701" s="56"/>
      <c r="O701" s="53" t="str">
        <f>IF(K701&gt;0,COUNTIF($K$9:K701,"&gt;0")," ")</f>
        <v> </v>
      </c>
      <c r="P701" s="21"/>
      <c r="Q701" s="21"/>
      <c r="R701" s="5"/>
    </row>
    <row r="702" spans="1:18" s="6" customFormat="1" ht="13.5" customHeight="1">
      <c r="A702" s="54">
        <v>276</v>
      </c>
      <c r="B702" s="54">
        <f t="shared" si="12"/>
        <v>276</v>
      </c>
      <c r="C702" s="55" t="s">
        <v>1610</v>
      </c>
      <c r="D702" s="55" t="s">
        <v>1610</v>
      </c>
      <c r="E702" s="55" t="s">
        <v>835</v>
      </c>
      <c r="F702" s="55" t="s">
        <v>2107</v>
      </c>
      <c r="G702" s="78" t="s">
        <v>2900</v>
      </c>
      <c r="H702" s="78" t="s">
        <v>2910</v>
      </c>
      <c r="I702" s="164">
        <v>1</v>
      </c>
      <c r="J702" s="72">
        <f>I702</f>
        <v>1</v>
      </c>
      <c r="K702" s="114"/>
      <c r="L702" s="56">
        <f>ROUND(I702*K702,2)</f>
        <v>0</v>
      </c>
      <c r="M702" s="56" t="e">
        <f>ROUND(J702*#REF!,2)</f>
        <v>#REF!</v>
      </c>
      <c r="O702" s="53" t="str">
        <f>IF(K702&gt;0,COUNTIF($K$9:K702,"&gt;0")," ")</f>
        <v> </v>
      </c>
      <c r="P702" s="21"/>
      <c r="Q702" s="21"/>
      <c r="R702" s="5"/>
    </row>
    <row r="703" spans="1:18" s="6" customFormat="1" ht="13.5" customHeight="1">
      <c r="A703" s="54">
        <v>277</v>
      </c>
      <c r="B703" s="54">
        <f t="shared" si="12"/>
        <v>277</v>
      </c>
      <c r="C703" s="55" t="s">
        <v>1519</v>
      </c>
      <c r="D703" s="55" t="s">
        <v>1519</v>
      </c>
      <c r="E703" s="55" t="s">
        <v>836</v>
      </c>
      <c r="F703" s="55" t="s">
        <v>2108</v>
      </c>
      <c r="G703" s="78" t="s">
        <v>2900</v>
      </c>
      <c r="H703" s="78" t="s">
        <v>2910</v>
      </c>
      <c r="I703" s="164">
        <v>6</v>
      </c>
      <c r="J703" s="72">
        <f>I703</f>
        <v>6</v>
      </c>
      <c r="K703" s="114"/>
      <c r="L703" s="56">
        <f>ROUND(I703*K703,2)</f>
        <v>0</v>
      </c>
      <c r="M703" s="56" t="e">
        <f>ROUND(J703*#REF!,2)</f>
        <v>#REF!</v>
      </c>
      <c r="O703" s="53" t="str">
        <f>IF(K703&gt;0,COUNTIF($K$9:K703,"&gt;0")," ")</f>
        <v> </v>
      </c>
      <c r="P703" s="21"/>
      <c r="Q703" s="21"/>
      <c r="R703" s="5"/>
    </row>
    <row r="704" spans="1:18" s="6" customFormat="1" ht="13.5" customHeight="1">
      <c r="A704" s="54" t="s">
        <v>2820</v>
      </c>
      <c r="B704" s="54" t="str">
        <f t="shared" si="12"/>
        <v> </v>
      </c>
      <c r="C704" s="55" t="s">
        <v>1520</v>
      </c>
      <c r="D704" s="55" t="s">
        <v>1520</v>
      </c>
      <c r="E704" s="55" t="s">
        <v>837</v>
      </c>
      <c r="F704" s="55" t="s">
        <v>2109</v>
      </c>
      <c r="G704" s="78"/>
      <c r="H704" s="78"/>
      <c r="I704" s="164"/>
      <c r="J704" s="72"/>
      <c r="K704" s="57"/>
      <c r="L704" s="56"/>
      <c r="M704" s="56"/>
      <c r="O704" s="53" t="str">
        <f>IF(K704&gt;0,COUNTIF($K$9:K704,"&gt;0")," ")</f>
        <v> </v>
      </c>
      <c r="P704" s="21"/>
      <c r="Q704" s="21"/>
      <c r="R704" s="5"/>
    </row>
    <row r="705" spans="1:18" s="6" customFormat="1" ht="13.5" customHeight="1">
      <c r="A705" s="54">
        <v>278</v>
      </c>
      <c r="B705" s="54">
        <f t="shared" si="12"/>
        <v>278</v>
      </c>
      <c r="C705" s="55" t="s">
        <v>1521</v>
      </c>
      <c r="D705" s="55" t="s">
        <v>1521</v>
      </c>
      <c r="E705" s="55" t="s">
        <v>838</v>
      </c>
      <c r="F705" s="55" t="s">
        <v>2110</v>
      </c>
      <c r="G705" s="78" t="s">
        <v>2900</v>
      </c>
      <c r="H705" s="78" t="s">
        <v>2910</v>
      </c>
      <c r="I705" s="164">
        <v>100</v>
      </c>
      <c r="J705" s="72">
        <f>I705</f>
        <v>100</v>
      </c>
      <c r="K705" s="114"/>
      <c r="L705" s="56">
        <f>ROUND(I705*K705,2)</f>
        <v>0</v>
      </c>
      <c r="M705" s="56" t="e">
        <f>ROUND(J705*#REF!,2)</f>
        <v>#REF!</v>
      </c>
      <c r="O705" s="53" t="str">
        <f>IF(K705&gt;0,COUNTIF($K$9:K705,"&gt;0")," ")</f>
        <v> </v>
      </c>
      <c r="P705" s="21"/>
      <c r="Q705" s="21"/>
      <c r="R705" s="5"/>
    </row>
    <row r="706" spans="1:18" s="6" customFormat="1" ht="13.5" customHeight="1">
      <c r="A706" s="54">
        <v>279</v>
      </c>
      <c r="B706" s="54">
        <f t="shared" si="12"/>
        <v>279</v>
      </c>
      <c r="C706" s="55" t="s">
        <v>1522</v>
      </c>
      <c r="D706" s="55" t="s">
        <v>1522</v>
      </c>
      <c r="E706" s="55" t="s">
        <v>839</v>
      </c>
      <c r="F706" s="55" t="s">
        <v>2111</v>
      </c>
      <c r="G706" s="78" t="s">
        <v>2900</v>
      </c>
      <c r="H706" s="78" t="s">
        <v>2910</v>
      </c>
      <c r="I706" s="164">
        <v>1</v>
      </c>
      <c r="J706" s="72">
        <f>I706</f>
        <v>1</v>
      </c>
      <c r="K706" s="114"/>
      <c r="L706" s="56">
        <f>ROUND(I706*K706,2)</f>
        <v>0</v>
      </c>
      <c r="M706" s="56" t="e">
        <f>ROUND(J706*#REF!,2)</f>
        <v>#REF!</v>
      </c>
      <c r="O706" s="53" t="str">
        <f>IF(K706&gt;0,COUNTIF($K$9:K706,"&gt;0")," ")</f>
        <v> </v>
      </c>
      <c r="P706" s="21"/>
      <c r="Q706" s="21"/>
      <c r="R706" s="5"/>
    </row>
    <row r="707" spans="1:15" s="53" customFormat="1" ht="13.5" customHeight="1">
      <c r="A707" s="54" t="s">
        <v>2820</v>
      </c>
      <c r="B707" s="54" t="str">
        <f t="shared" si="12"/>
        <v> </v>
      </c>
      <c r="C707" s="55" t="s">
        <v>1523</v>
      </c>
      <c r="D707" s="55" t="s">
        <v>1523</v>
      </c>
      <c r="E707" s="55" t="s">
        <v>840</v>
      </c>
      <c r="F707" s="55" t="s">
        <v>2112</v>
      </c>
      <c r="G707" s="78"/>
      <c r="H707" s="78"/>
      <c r="I707" s="164"/>
      <c r="J707" s="72"/>
      <c r="K707" s="57"/>
      <c r="L707" s="56"/>
      <c r="M707" s="56"/>
      <c r="O707" s="53" t="str">
        <f>IF(K707&gt;0,COUNTIF($K$9:K707,"&gt;0")," ")</f>
        <v> </v>
      </c>
    </row>
    <row r="708" spans="1:15" s="53" customFormat="1" ht="13.5" customHeight="1">
      <c r="A708" s="54">
        <v>280</v>
      </c>
      <c r="B708" s="54">
        <f t="shared" si="12"/>
        <v>280</v>
      </c>
      <c r="C708" s="55" t="s">
        <v>1524</v>
      </c>
      <c r="D708" s="55" t="s">
        <v>1524</v>
      </c>
      <c r="E708" s="55" t="s">
        <v>841</v>
      </c>
      <c r="F708" s="55" t="s">
        <v>841</v>
      </c>
      <c r="G708" s="78" t="s">
        <v>2900</v>
      </c>
      <c r="H708" s="78" t="s">
        <v>2910</v>
      </c>
      <c r="I708" s="164">
        <v>5</v>
      </c>
      <c r="J708" s="72">
        <f>I708</f>
        <v>5</v>
      </c>
      <c r="K708" s="114"/>
      <c r="L708" s="56">
        <f>ROUND(I708*K708,2)</f>
        <v>0</v>
      </c>
      <c r="M708" s="56" t="e">
        <f>ROUND(J708*#REF!,2)</f>
        <v>#REF!</v>
      </c>
      <c r="O708" s="53" t="str">
        <f>IF(K708&gt;0,COUNTIF($K$9:K708,"&gt;0")," ")</f>
        <v> </v>
      </c>
    </row>
    <row r="709" spans="1:15" s="53" customFormat="1" ht="13.5" customHeight="1">
      <c r="A709" s="54">
        <v>281</v>
      </c>
      <c r="B709" s="54">
        <f t="shared" si="12"/>
        <v>281</v>
      </c>
      <c r="C709" s="55" t="s">
        <v>1525</v>
      </c>
      <c r="D709" s="55" t="s">
        <v>1525</v>
      </c>
      <c r="E709" s="55" t="s">
        <v>842</v>
      </c>
      <c r="F709" s="55" t="s">
        <v>842</v>
      </c>
      <c r="G709" s="78" t="s">
        <v>2900</v>
      </c>
      <c r="H709" s="78" t="s">
        <v>2910</v>
      </c>
      <c r="I709" s="164">
        <v>5</v>
      </c>
      <c r="J709" s="72">
        <f>I709</f>
        <v>5</v>
      </c>
      <c r="K709" s="114"/>
      <c r="L709" s="56">
        <f>ROUND(I709*K709,2)</f>
        <v>0</v>
      </c>
      <c r="M709" s="56" t="e">
        <f>ROUND(J709*#REF!,2)</f>
        <v>#REF!</v>
      </c>
      <c r="O709" s="53" t="str">
        <f>IF(K709&gt;0,COUNTIF($K$9:K709,"&gt;0")," ")</f>
        <v> </v>
      </c>
    </row>
    <row r="710" spans="1:15" s="53" customFormat="1" ht="13.5" customHeight="1">
      <c r="A710" s="54">
        <v>282</v>
      </c>
      <c r="B710" s="54">
        <f t="shared" si="12"/>
        <v>282</v>
      </c>
      <c r="C710" s="55" t="s">
        <v>1526</v>
      </c>
      <c r="D710" s="55" t="s">
        <v>1526</v>
      </c>
      <c r="E710" s="55" t="s">
        <v>843</v>
      </c>
      <c r="F710" s="55" t="s">
        <v>2113</v>
      </c>
      <c r="G710" s="78" t="s">
        <v>2900</v>
      </c>
      <c r="H710" s="78" t="s">
        <v>2910</v>
      </c>
      <c r="I710" s="164">
        <v>10</v>
      </c>
      <c r="J710" s="72">
        <f>I710</f>
        <v>10</v>
      </c>
      <c r="K710" s="114"/>
      <c r="L710" s="56">
        <f>ROUND(I710*K710,2)</f>
        <v>0</v>
      </c>
      <c r="M710" s="56" t="e">
        <f>ROUND(J710*#REF!,2)</f>
        <v>#REF!</v>
      </c>
      <c r="O710" s="53" t="str">
        <f>IF(K710&gt;0,COUNTIF($K$9:K710,"&gt;0")," ")</f>
        <v> </v>
      </c>
    </row>
    <row r="711" spans="1:15" s="53" customFormat="1" ht="13.5" customHeight="1">
      <c r="A711" s="54" t="s">
        <v>2820</v>
      </c>
      <c r="B711" s="54" t="str">
        <f t="shared" si="12"/>
        <v> </v>
      </c>
      <c r="C711" s="55" t="s">
        <v>1527</v>
      </c>
      <c r="D711" s="55" t="s">
        <v>1527</v>
      </c>
      <c r="E711" s="55" t="s">
        <v>844</v>
      </c>
      <c r="F711" s="55" t="s">
        <v>2114</v>
      </c>
      <c r="G711" s="78"/>
      <c r="H711" s="78"/>
      <c r="I711" s="164"/>
      <c r="J711" s="72"/>
      <c r="K711" s="57"/>
      <c r="L711" s="56"/>
      <c r="M711" s="56"/>
      <c r="O711" s="53" t="str">
        <f>IF(K711&gt;0,COUNTIF($K$9:K711,"&gt;0")," ")</f>
        <v> </v>
      </c>
    </row>
    <row r="712" spans="1:15" s="53" customFormat="1" ht="13.5" customHeight="1">
      <c r="A712" s="54">
        <v>283</v>
      </c>
      <c r="B712" s="54">
        <f t="shared" si="12"/>
        <v>283</v>
      </c>
      <c r="C712" s="55" t="s">
        <v>1528</v>
      </c>
      <c r="D712" s="55" t="s">
        <v>1528</v>
      </c>
      <c r="E712" s="55" t="s">
        <v>845</v>
      </c>
      <c r="F712" s="55" t="s">
        <v>845</v>
      </c>
      <c r="G712" s="78" t="s">
        <v>2899</v>
      </c>
      <c r="H712" s="78" t="s">
        <v>2899</v>
      </c>
      <c r="I712" s="164">
        <v>250</v>
      </c>
      <c r="J712" s="72">
        <f>I712</f>
        <v>250</v>
      </c>
      <c r="K712" s="114"/>
      <c r="L712" s="56">
        <f>ROUND(I712*K712,2)</f>
        <v>0</v>
      </c>
      <c r="M712" s="56" t="e">
        <f>ROUND(J712*#REF!,2)</f>
        <v>#REF!</v>
      </c>
      <c r="O712" s="53" t="str">
        <f>IF(K712&gt;0,COUNTIF($K$9:K712,"&gt;0")," ")</f>
        <v> </v>
      </c>
    </row>
    <row r="713" spans="1:15" s="53" customFormat="1" ht="13.5" customHeight="1">
      <c r="A713" s="54">
        <v>284</v>
      </c>
      <c r="B713" s="54">
        <f t="shared" si="12"/>
        <v>284</v>
      </c>
      <c r="C713" s="55" t="s">
        <v>1529</v>
      </c>
      <c r="D713" s="55" t="s">
        <v>1529</v>
      </c>
      <c r="E713" s="55" t="s">
        <v>846</v>
      </c>
      <c r="F713" s="55" t="s">
        <v>846</v>
      </c>
      <c r="G713" s="78" t="s">
        <v>2899</v>
      </c>
      <c r="H713" s="78" t="s">
        <v>2899</v>
      </c>
      <c r="I713" s="164">
        <v>250</v>
      </c>
      <c r="J713" s="72">
        <f>I713</f>
        <v>250</v>
      </c>
      <c r="K713" s="114"/>
      <c r="L713" s="56">
        <f>ROUND(I713*K713,2)</f>
        <v>0</v>
      </c>
      <c r="M713" s="56" t="e">
        <f>ROUND(J713*#REF!,2)</f>
        <v>#REF!</v>
      </c>
      <c r="O713" s="53" t="str">
        <f>IF(K713&gt;0,COUNTIF($K$9:K713,"&gt;0")," ")</f>
        <v> </v>
      </c>
    </row>
    <row r="714" spans="1:15" s="53" customFormat="1" ht="13.5" customHeight="1">
      <c r="A714" s="54" t="s">
        <v>2820</v>
      </c>
      <c r="B714" s="54" t="str">
        <f t="shared" si="12"/>
        <v> </v>
      </c>
      <c r="C714" s="68"/>
      <c r="D714" s="68"/>
      <c r="E714" s="82" t="s">
        <v>1345</v>
      </c>
      <c r="F714" s="82" t="s">
        <v>2844</v>
      </c>
      <c r="G714" s="127"/>
      <c r="H714" s="127"/>
      <c r="I714" s="167"/>
      <c r="J714" s="142"/>
      <c r="K714" s="67"/>
      <c r="L714" s="67">
        <f>SUM(L690:L713)</f>
        <v>0</v>
      </c>
      <c r="M714" s="67" t="e">
        <f>SUM(M690:M713)</f>
        <v>#REF!</v>
      </c>
      <c r="O714" s="53" t="str">
        <f>IF(K714&gt;0,COUNTIF($K$9:K714,"&gt;0")," ")</f>
        <v> </v>
      </c>
    </row>
    <row r="715" spans="1:15" s="53" customFormat="1" ht="12">
      <c r="A715" s="54" t="s">
        <v>2820</v>
      </c>
      <c r="B715" s="54" t="str">
        <f t="shared" si="12"/>
        <v> </v>
      </c>
      <c r="C715" s="68"/>
      <c r="D715" s="68"/>
      <c r="E715" s="83"/>
      <c r="F715" s="83"/>
      <c r="G715" s="128"/>
      <c r="H715" s="128"/>
      <c r="I715" s="171"/>
      <c r="J715" s="146"/>
      <c r="K715" s="71"/>
      <c r="L715" s="71"/>
      <c r="M715" s="71"/>
      <c r="O715" s="53" t="str">
        <f>IF(K715&gt;0,COUNTIF($K$9:K715,"&gt;0")," ")</f>
        <v> </v>
      </c>
    </row>
    <row r="716" spans="1:15" s="53" customFormat="1" ht="13.5" customHeight="1">
      <c r="A716" s="54" t="s">
        <v>2820</v>
      </c>
      <c r="B716" s="54" t="str">
        <f t="shared" si="12"/>
        <v> </v>
      </c>
      <c r="C716" s="68" t="s">
        <v>1406</v>
      </c>
      <c r="D716" s="68" t="s">
        <v>1406</v>
      </c>
      <c r="E716" s="68" t="s">
        <v>2015</v>
      </c>
      <c r="F716" s="68" t="s">
        <v>2115</v>
      </c>
      <c r="G716" s="126"/>
      <c r="H716" s="126"/>
      <c r="I716" s="164"/>
      <c r="J716" s="72"/>
      <c r="K716" s="56"/>
      <c r="L716" s="31"/>
      <c r="M716" s="31"/>
      <c r="O716" s="53" t="str">
        <f>IF(K716&gt;0,COUNTIF($K$9:K716,"&gt;0")," ")</f>
        <v> </v>
      </c>
    </row>
    <row r="717" spans="1:15" s="53" customFormat="1" ht="13.5" customHeight="1">
      <c r="A717" s="54" t="s">
        <v>2820</v>
      </c>
      <c r="B717" s="54" t="str">
        <f aca="true" t="shared" si="13" ref="B717:B780">A717</f>
        <v> </v>
      </c>
      <c r="C717" s="55" t="s">
        <v>847</v>
      </c>
      <c r="D717" s="55" t="s">
        <v>847</v>
      </c>
      <c r="E717" s="55" t="s">
        <v>2016</v>
      </c>
      <c r="F717" s="55" t="s">
        <v>2116</v>
      </c>
      <c r="G717" s="78"/>
      <c r="H717" s="78"/>
      <c r="I717" s="176"/>
      <c r="J717" s="151"/>
      <c r="K717" s="32"/>
      <c r="L717" s="32"/>
      <c r="M717" s="32"/>
      <c r="O717" s="53" t="str">
        <f>IF(K717&gt;0,COUNTIF($K$9:K717,"&gt;0")," ")</f>
        <v> </v>
      </c>
    </row>
    <row r="718" spans="1:15" s="53" customFormat="1" ht="13.5" customHeight="1">
      <c r="A718" s="54" t="s">
        <v>2820</v>
      </c>
      <c r="B718" s="54" t="str">
        <f t="shared" si="13"/>
        <v> </v>
      </c>
      <c r="C718" s="55" t="s">
        <v>848</v>
      </c>
      <c r="D718" s="55" t="s">
        <v>848</v>
      </c>
      <c r="E718" s="55" t="s">
        <v>2017</v>
      </c>
      <c r="F718" s="55" t="s">
        <v>2117</v>
      </c>
      <c r="G718" s="78"/>
      <c r="H718" s="78"/>
      <c r="I718" s="176"/>
      <c r="J718" s="151"/>
      <c r="K718" s="32"/>
      <c r="L718" s="32"/>
      <c r="M718" s="32"/>
      <c r="O718" s="53" t="str">
        <f>IF(K718&gt;0,COUNTIF($K$9:K718,"&gt;0")," ")</f>
        <v> </v>
      </c>
    </row>
    <row r="719" spans="1:15" s="53" customFormat="1" ht="13.5" customHeight="1">
      <c r="A719" s="54" t="s">
        <v>2820</v>
      </c>
      <c r="B719" s="54" t="str">
        <f t="shared" si="13"/>
        <v> </v>
      </c>
      <c r="C719" s="55" t="s">
        <v>849</v>
      </c>
      <c r="D719" s="55" t="s">
        <v>849</v>
      </c>
      <c r="E719" s="55" t="s">
        <v>850</v>
      </c>
      <c r="F719" s="55" t="s">
        <v>2118</v>
      </c>
      <c r="G719" s="78"/>
      <c r="H719" s="78"/>
      <c r="I719" s="176"/>
      <c r="J719" s="151"/>
      <c r="K719" s="32"/>
      <c r="L719" s="32"/>
      <c r="M719" s="32"/>
      <c r="O719" s="53" t="str">
        <f>IF(K719&gt;0,COUNTIF($K$9:K719,"&gt;0")," ")</f>
        <v> </v>
      </c>
    </row>
    <row r="720" spans="1:15" s="53" customFormat="1" ht="13.5" customHeight="1">
      <c r="A720" s="54">
        <v>285</v>
      </c>
      <c r="B720" s="54">
        <f t="shared" si="13"/>
        <v>285</v>
      </c>
      <c r="C720" s="55" t="s">
        <v>851</v>
      </c>
      <c r="D720" s="55" t="s">
        <v>851</v>
      </c>
      <c r="E720" s="55" t="s">
        <v>852</v>
      </c>
      <c r="F720" s="55" t="s">
        <v>2119</v>
      </c>
      <c r="G720" s="78" t="s">
        <v>2903</v>
      </c>
      <c r="H720" s="78" t="s">
        <v>2903</v>
      </c>
      <c r="I720" s="164">
        <v>600</v>
      </c>
      <c r="J720" s="72">
        <f>I720</f>
        <v>600</v>
      </c>
      <c r="K720" s="114"/>
      <c r="L720" s="56">
        <f>ROUND(I720*K720,2)</f>
        <v>0</v>
      </c>
      <c r="M720" s="56" t="e">
        <f>ROUND(J720*#REF!,2)</f>
        <v>#REF!</v>
      </c>
      <c r="O720" s="53" t="str">
        <f>IF(K720&gt;0,COUNTIF($K$9:K720,"&gt;0")," ")</f>
        <v> </v>
      </c>
    </row>
    <row r="721" spans="1:15" s="53" customFormat="1" ht="13.5" customHeight="1">
      <c r="A721" s="54">
        <v>286</v>
      </c>
      <c r="B721" s="54">
        <f t="shared" si="13"/>
        <v>286</v>
      </c>
      <c r="C721" s="55" t="s">
        <v>853</v>
      </c>
      <c r="D721" s="55" t="s">
        <v>853</v>
      </c>
      <c r="E721" s="55" t="s">
        <v>854</v>
      </c>
      <c r="F721" s="55" t="s">
        <v>2120</v>
      </c>
      <c r="G721" s="78" t="s">
        <v>2903</v>
      </c>
      <c r="H721" s="78" t="s">
        <v>2903</v>
      </c>
      <c r="I721" s="164">
        <v>2428.13</v>
      </c>
      <c r="J721" s="72">
        <f>I721</f>
        <v>2428.13</v>
      </c>
      <c r="K721" s="114"/>
      <c r="L721" s="56">
        <f>ROUND(I721*K721,2)</f>
        <v>0</v>
      </c>
      <c r="M721" s="56" t="e">
        <f>ROUND(J721*#REF!,2)</f>
        <v>#REF!</v>
      </c>
      <c r="O721" s="53" t="str">
        <f>IF(K721&gt;0,COUNTIF($K$9:K721,"&gt;0")," ")</f>
        <v> </v>
      </c>
    </row>
    <row r="722" spans="1:15" s="53" customFormat="1" ht="13.5" customHeight="1">
      <c r="A722" s="54">
        <v>287</v>
      </c>
      <c r="B722" s="54">
        <f t="shared" si="13"/>
        <v>287</v>
      </c>
      <c r="C722" s="55" t="s">
        <v>855</v>
      </c>
      <c r="D722" s="55" t="s">
        <v>855</v>
      </c>
      <c r="E722" s="55" t="s">
        <v>856</v>
      </c>
      <c r="F722" s="55" t="s">
        <v>2121</v>
      </c>
      <c r="G722" s="78" t="s">
        <v>2903</v>
      </c>
      <c r="H722" s="78" t="s">
        <v>2903</v>
      </c>
      <c r="I722" s="164">
        <v>9712.52</v>
      </c>
      <c r="J722" s="72">
        <f>I722</f>
        <v>9712.52</v>
      </c>
      <c r="K722" s="114"/>
      <c r="L722" s="56">
        <f>ROUND(I722*K722,2)</f>
        <v>0</v>
      </c>
      <c r="M722" s="56" t="e">
        <f>ROUND(J722*#REF!,2)</f>
        <v>#REF!</v>
      </c>
      <c r="O722" s="53" t="str">
        <f>IF(K722&gt;0,COUNTIF($K$9:K722,"&gt;0")," ")</f>
        <v> </v>
      </c>
    </row>
    <row r="723" spans="1:15" s="53" customFormat="1" ht="13.5" customHeight="1">
      <c r="A723" s="54" t="s">
        <v>2820</v>
      </c>
      <c r="B723" s="54" t="str">
        <f t="shared" si="13"/>
        <v> </v>
      </c>
      <c r="C723" s="55" t="s">
        <v>857</v>
      </c>
      <c r="D723" s="55" t="s">
        <v>857</v>
      </c>
      <c r="E723" s="55" t="s">
        <v>2018</v>
      </c>
      <c r="F723" s="55" t="s">
        <v>2122</v>
      </c>
      <c r="G723" s="78"/>
      <c r="H723" s="78"/>
      <c r="I723" s="164"/>
      <c r="J723" s="72"/>
      <c r="K723" s="57"/>
      <c r="L723" s="56"/>
      <c r="M723" s="56"/>
      <c r="O723" s="53" t="str">
        <f>IF(K723&gt;0,COUNTIF($K$9:K723,"&gt;0")," ")</f>
        <v> </v>
      </c>
    </row>
    <row r="724" spans="1:15" s="53" customFormat="1" ht="13.5" customHeight="1">
      <c r="A724" s="54">
        <v>288</v>
      </c>
      <c r="B724" s="54">
        <f t="shared" si="13"/>
        <v>288</v>
      </c>
      <c r="C724" s="55" t="s">
        <v>858</v>
      </c>
      <c r="D724" s="55" t="s">
        <v>858</v>
      </c>
      <c r="E724" s="55" t="s">
        <v>859</v>
      </c>
      <c r="F724" s="55" t="s">
        <v>2123</v>
      </c>
      <c r="G724" s="78" t="s">
        <v>2903</v>
      </c>
      <c r="H724" s="78" t="s">
        <v>2903</v>
      </c>
      <c r="I724" s="164">
        <v>5084.5</v>
      </c>
      <c r="J724" s="72">
        <f>I724</f>
        <v>5084.5</v>
      </c>
      <c r="K724" s="114"/>
      <c r="L724" s="56">
        <f>ROUND(I724*K724,2)</f>
        <v>0</v>
      </c>
      <c r="M724" s="56" t="e">
        <f>ROUND(J724*#REF!,2)</f>
        <v>#REF!</v>
      </c>
      <c r="O724" s="53" t="str">
        <f>IF(K724&gt;0,COUNTIF($K$9:K724,"&gt;0")," ")</f>
        <v> </v>
      </c>
    </row>
    <row r="725" spans="1:15" s="53" customFormat="1" ht="13.5" customHeight="1">
      <c r="A725" s="54" t="s">
        <v>2820</v>
      </c>
      <c r="B725" s="54" t="str">
        <f t="shared" si="13"/>
        <v> </v>
      </c>
      <c r="C725" s="55" t="s">
        <v>860</v>
      </c>
      <c r="D725" s="55" t="s">
        <v>860</v>
      </c>
      <c r="E725" s="55" t="s">
        <v>2019</v>
      </c>
      <c r="F725" s="55" t="s">
        <v>2124</v>
      </c>
      <c r="G725" s="78"/>
      <c r="H725" s="78"/>
      <c r="I725" s="164"/>
      <c r="J725" s="72"/>
      <c r="K725" s="57"/>
      <c r="L725" s="56"/>
      <c r="M725" s="56"/>
      <c r="O725" s="53" t="str">
        <f>IF(K725&gt;0,COUNTIF($K$9:K725,"&gt;0")," ")</f>
        <v> </v>
      </c>
    </row>
    <row r="726" spans="1:15" s="53" customFormat="1" ht="24">
      <c r="A726" s="54" t="s">
        <v>2820</v>
      </c>
      <c r="B726" s="54" t="str">
        <f t="shared" si="13"/>
        <v> </v>
      </c>
      <c r="C726" s="55" t="s">
        <v>861</v>
      </c>
      <c r="D726" s="55" t="s">
        <v>861</v>
      </c>
      <c r="E726" s="55" t="s">
        <v>862</v>
      </c>
      <c r="F726" s="55" t="s">
        <v>2125</v>
      </c>
      <c r="G726" s="78"/>
      <c r="H726" s="78"/>
      <c r="I726" s="164"/>
      <c r="J726" s="72"/>
      <c r="K726" s="57"/>
      <c r="L726" s="56"/>
      <c r="M726" s="56"/>
      <c r="O726" s="53" t="str">
        <f>IF(K726&gt;0,COUNTIF($K$9:K726,"&gt;0")," ")</f>
        <v> </v>
      </c>
    </row>
    <row r="727" spans="1:15" s="53" customFormat="1" ht="13.5" customHeight="1">
      <c r="A727" s="54">
        <v>289</v>
      </c>
      <c r="B727" s="54">
        <f t="shared" si="13"/>
        <v>289</v>
      </c>
      <c r="C727" s="55" t="s">
        <v>2886</v>
      </c>
      <c r="D727" s="55" t="s">
        <v>2886</v>
      </c>
      <c r="E727" s="55" t="s">
        <v>863</v>
      </c>
      <c r="F727" s="55" t="s">
        <v>2126</v>
      </c>
      <c r="G727" s="78" t="s">
        <v>2908</v>
      </c>
      <c r="H727" s="78" t="s">
        <v>2908</v>
      </c>
      <c r="I727" s="164">
        <v>434471.7</v>
      </c>
      <c r="J727" s="72">
        <f>I727</f>
        <v>434471.7</v>
      </c>
      <c r="K727" s="114"/>
      <c r="L727" s="56">
        <f>ROUND(I727*K727,2)</f>
        <v>0</v>
      </c>
      <c r="M727" s="56" t="e">
        <f>ROUND(J727*#REF!,2)</f>
        <v>#REF!</v>
      </c>
      <c r="O727" s="53" t="str">
        <f>IF(K727&gt;0,COUNTIF($K$9:K727,"&gt;0")," ")</f>
        <v> </v>
      </c>
    </row>
    <row r="728" spans="1:15" s="53" customFormat="1" ht="24">
      <c r="A728" s="54" t="s">
        <v>2820</v>
      </c>
      <c r="B728" s="54" t="str">
        <f t="shared" si="13"/>
        <v> </v>
      </c>
      <c r="C728" s="55" t="s">
        <v>864</v>
      </c>
      <c r="D728" s="55" t="s">
        <v>864</v>
      </c>
      <c r="E728" s="55" t="s">
        <v>865</v>
      </c>
      <c r="F728" s="55" t="s">
        <v>2127</v>
      </c>
      <c r="G728" s="78"/>
      <c r="H728" s="78"/>
      <c r="I728" s="164"/>
      <c r="J728" s="72"/>
      <c r="K728" s="57"/>
      <c r="L728" s="56"/>
      <c r="M728" s="56"/>
      <c r="O728" s="53" t="str">
        <f>IF(K728&gt;0,COUNTIF($K$9:K728,"&gt;0")," ")</f>
        <v> </v>
      </c>
    </row>
    <row r="729" spans="1:15" s="53" customFormat="1" ht="13.5" customHeight="1">
      <c r="A729" s="54">
        <v>290</v>
      </c>
      <c r="B729" s="54">
        <f t="shared" si="13"/>
        <v>290</v>
      </c>
      <c r="C729" s="55" t="s">
        <v>2887</v>
      </c>
      <c r="D729" s="55" t="s">
        <v>2887</v>
      </c>
      <c r="E729" s="55" t="s">
        <v>863</v>
      </c>
      <c r="F729" s="55" t="s">
        <v>2126</v>
      </c>
      <c r="G729" s="78" t="s">
        <v>2908</v>
      </c>
      <c r="H729" s="78" t="s">
        <v>2908</v>
      </c>
      <c r="I729" s="164">
        <v>269472.21</v>
      </c>
      <c r="J729" s="72">
        <f>I729</f>
        <v>269472.21</v>
      </c>
      <c r="K729" s="114"/>
      <c r="L729" s="56">
        <f>ROUND(I729*K729,2)</f>
        <v>0</v>
      </c>
      <c r="M729" s="56" t="e">
        <f>ROUND(J729*#REF!,2)</f>
        <v>#REF!</v>
      </c>
      <c r="O729" s="53" t="str">
        <f>IF(K729&gt;0,COUNTIF($K$9:K729,"&gt;0")," ")</f>
        <v> </v>
      </c>
    </row>
    <row r="730" spans="1:15" s="53" customFormat="1" ht="24">
      <c r="A730" s="54" t="s">
        <v>2820</v>
      </c>
      <c r="B730" s="54" t="str">
        <f t="shared" si="13"/>
        <v> </v>
      </c>
      <c r="C730" s="55" t="s">
        <v>866</v>
      </c>
      <c r="D730" s="55" t="s">
        <v>866</v>
      </c>
      <c r="E730" s="55" t="s">
        <v>867</v>
      </c>
      <c r="F730" s="55" t="s">
        <v>2128</v>
      </c>
      <c r="G730" s="78"/>
      <c r="H730" s="78"/>
      <c r="I730" s="164"/>
      <c r="J730" s="72"/>
      <c r="K730" s="57"/>
      <c r="L730" s="56"/>
      <c r="M730" s="56"/>
      <c r="O730" s="53" t="str">
        <f>IF(K730&gt;0,COUNTIF($K$9:K730,"&gt;0")," ")</f>
        <v> </v>
      </c>
    </row>
    <row r="731" spans="1:15" s="53" customFormat="1" ht="13.5" customHeight="1">
      <c r="A731" s="54">
        <v>291</v>
      </c>
      <c r="B731" s="54">
        <f t="shared" si="13"/>
        <v>291</v>
      </c>
      <c r="C731" s="55" t="s">
        <v>868</v>
      </c>
      <c r="D731" s="55" t="s">
        <v>868</v>
      </c>
      <c r="E731" s="55" t="s">
        <v>863</v>
      </c>
      <c r="F731" s="55" t="s">
        <v>2126</v>
      </c>
      <c r="G731" s="78" t="s">
        <v>2908</v>
      </c>
      <c r="H731" s="78" t="s">
        <v>2908</v>
      </c>
      <c r="I731" s="164">
        <v>17785.68</v>
      </c>
      <c r="J731" s="72">
        <f>I731</f>
        <v>17785.68</v>
      </c>
      <c r="K731" s="114"/>
      <c r="L731" s="56">
        <f>ROUND(I731*K731,2)</f>
        <v>0</v>
      </c>
      <c r="M731" s="56" t="e">
        <f>ROUND(J731*#REF!,2)</f>
        <v>#REF!</v>
      </c>
      <c r="O731" s="53" t="str">
        <f>IF(K731&gt;0,COUNTIF($K$9:K731,"&gt;0")," ")</f>
        <v> </v>
      </c>
    </row>
    <row r="732" spans="1:15" s="53" customFormat="1" ht="13.5" customHeight="1">
      <c r="A732" s="54" t="s">
        <v>2820</v>
      </c>
      <c r="B732" s="54" t="str">
        <f t="shared" si="13"/>
        <v> </v>
      </c>
      <c r="C732" s="55" t="s">
        <v>869</v>
      </c>
      <c r="D732" s="55" t="s">
        <v>869</v>
      </c>
      <c r="E732" s="55" t="s">
        <v>870</v>
      </c>
      <c r="F732" s="55" t="s">
        <v>2129</v>
      </c>
      <c r="G732" s="78"/>
      <c r="H732" s="78"/>
      <c r="I732" s="164"/>
      <c r="J732" s="72"/>
      <c r="K732" s="57"/>
      <c r="L732" s="56"/>
      <c r="M732" s="56"/>
      <c r="O732" s="53" t="str">
        <f>IF(K732&gt;0,COUNTIF($K$9:K732,"&gt;0")," ")</f>
        <v> </v>
      </c>
    </row>
    <row r="733" spans="1:15" s="53" customFormat="1" ht="13.5" customHeight="1">
      <c r="A733" s="54">
        <v>292</v>
      </c>
      <c r="B733" s="54">
        <f t="shared" si="13"/>
        <v>292</v>
      </c>
      <c r="C733" s="55" t="s">
        <v>2890</v>
      </c>
      <c r="D733" s="55" t="s">
        <v>871</v>
      </c>
      <c r="E733" s="55" t="s">
        <v>872</v>
      </c>
      <c r="F733" s="55" t="s">
        <v>2130</v>
      </c>
      <c r="G733" s="78" t="s">
        <v>2903</v>
      </c>
      <c r="H733" s="78" t="s">
        <v>2903</v>
      </c>
      <c r="I733" s="164">
        <v>10584.75</v>
      </c>
      <c r="J733" s="72">
        <f>I733</f>
        <v>10584.75</v>
      </c>
      <c r="K733" s="114"/>
      <c r="L733" s="56">
        <f>ROUND(I733*K733,2)</f>
        <v>0</v>
      </c>
      <c r="M733" s="56" t="e">
        <f>ROUND(J733*#REF!,2)</f>
        <v>#REF!</v>
      </c>
      <c r="O733" s="53" t="str">
        <f>IF(K733&gt;0,COUNTIF($K$9:K733,"&gt;0")," ")</f>
        <v> </v>
      </c>
    </row>
    <row r="734" spans="1:15" s="53" customFormat="1" ht="13.5" customHeight="1">
      <c r="A734" s="54" t="s">
        <v>2820</v>
      </c>
      <c r="B734" s="54" t="str">
        <f t="shared" si="13"/>
        <v> </v>
      </c>
      <c r="C734" s="55" t="s">
        <v>2147</v>
      </c>
      <c r="D734" s="55" t="s">
        <v>2147</v>
      </c>
      <c r="E734" s="55" t="s">
        <v>873</v>
      </c>
      <c r="F734" s="55" t="s">
        <v>2131</v>
      </c>
      <c r="G734" s="78"/>
      <c r="H734" s="78"/>
      <c r="I734" s="164"/>
      <c r="J734" s="72"/>
      <c r="K734" s="57"/>
      <c r="L734" s="56"/>
      <c r="M734" s="56"/>
      <c r="O734" s="53" t="str">
        <f>IF(K734&gt;0,COUNTIF($K$9:K734,"&gt;0")," ")</f>
        <v> </v>
      </c>
    </row>
    <row r="735" spans="1:15" s="53" customFormat="1" ht="13.5" customHeight="1">
      <c r="A735" s="54">
        <v>293</v>
      </c>
      <c r="B735" s="54">
        <f t="shared" si="13"/>
        <v>293</v>
      </c>
      <c r="C735" s="55" t="s">
        <v>1532</v>
      </c>
      <c r="D735" s="55" t="s">
        <v>1532</v>
      </c>
      <c r="E735" s="55" t="s">
        <v>874</v>
      </c>
      <c r="F735" s="55" t="s">
        <v>2132</v>
      </c>
      <c r="G735" s="78" t="s">
        <v>2903</v>
      </c>
      <c r="H735" s="78" t="s">
        <v>2903</v>
      </c>
      <c r="I735" s="164">
        <v>1356</v>
      </c>
      <c r="J735" s="72">
        <f>I735</f>
        <v>1356</v>
      </c>
      <c r="K735" s="114"/>
      <c r="L735" s="56">
        <f>ROUND(I735*K735,2)</f>
        <v>0</v>
      </c>
      <c r="M735" s="56" t="e">
        <f>ROUND(J735*#REF!,2)</f>
        <v>#REF!</v>
      </c>
      <c r="O735" s="53" t="str">
        <f>IF(K735&gt;0,COUNTIF($K$9:K735,"&gt;0")," ")</f>
        <v> </v>
      </c>
    </row>
    <row r="736" spans="1:15" s="53" customFormat="1" ht="13.5" customHeight="1">
      <c r="A736" s="54">
        <v>294</v>
      </c>
      <c r="B736" s="54">
        <f t="shared" si="13"/>
        <v>294</v>
      </c>
      <c r="C736" s="55" t="s">
        <v>1533</v>
      </c>
      <c r="D736" s="55" t="s">
        <v>1533</v>
      </c>
      <c r="E736" s="55" t="s">
        <v>875</v>
      </c>
      <c r="F736" s="55" t="s">
        <v>2133</v>
      </c>
      <c r="G736" s="78" t="s">
        <v>2903</v>
      </c>
      <c r="H736" s="78" t="s">
        <v>2903</v>
      </c>
      <c r="I736" s="164">
        <v>1356</v>
      </c>
      <c r="J736" s="72">
        <f>I736</f>
        <v>1356</v>
      </c>
      <c r="K736" s="114"/>
      <c r="L736" s="56">
        <f>ROUND(I736*K736,2)</f>
        <v>0</v>
      </c>
      <c r="M736" s="56" t="e">
        <f>ROUND(J736*#REF!,2)</f>
        <v>#REF!</v>
      </c>
      <c r="O736" s="53" t="str">
        <f>IF(K736&gt;0,COUNTIF($K$9:K736,"&gt;0")," ")</f>
        <v> </v>
      </c>
    </row>
    <row r="737" spans="1:15" s="53" customFormat="1" ht="24">
      <c r="A737" s="54" t="s">
        <v>2820</v>
      </c>
      <c r="B737" s="54" t="str">
        <f t="shared" si="13"/>
        <v> </v>
      </c>
      <c r="C737" s="55" t="s">
        <v>1530</v>
      </c>
      <c r="D737" s="55" t="s">
        <v>1530</v>
      </c>
      <c r="E737" s="55" t="s">
        <v>2888</v>
      </c>
      <c r="F737" s="55" t="s">
        <v>2889</v>
      </c>
      <c r="G737" s="78"/>
      <c r="H737" s="78"/>
      <c r="I737" s="164"/>
      <c r="J737" s="72"/>
      <c r="K737" s="57"/>
      <c r="L737" s="56"/>
      <c r="M737" s="56"/>
      <c r="O737" s="53" t="str">
        <f>IF(K737&gt;0,COUNTIF($K$9:K737,"&gt;0")," ")</f>
        <v> </v>
      </c>
    </row>
    <row r="738" spans="1:15" s="53" customFormat="1" ht="13.5" customHeight="1">
      <c r="A738" s="54">
        <v>295</v>
      </c>
      <c r="B738" s="54">
        <f t="shared" si="13"/>
        <v>295</v>
      </c>
      <c r="C738" s="55" t="s">
        <v>1531</v>
      </c>
      <c r="D738" s="55" t="s">
        <v>1531</v>
      </c>
      <c r="E738" s="55" t="s">
        <v>872</v>
      </c>
      <c r="F738" s="55" t="s">
        <v>2134</v>
      </c>
      <c r="G738" s="78" t="s">
        <v>2903</v>
      </c>
      <c r="H738" s="78" t="s">
        <v>2903</v>
      </c>
      <c r="I738" s="164">
        <f>47035.79-10584.75</f>
        <v>36451.04</v>
      </c>
      <c r="J738" s="72">
        <f>I738</f>
        <v>36451.04</v>
      </c>
      <c r="K738" s="114"/>
      <c r="L738" s="56">
        <f>ROUND(I738*K738,2)</f>
        <v>0</v>
      </c>
      <c r="M738" s="56" t="e">
        <f>ROUND(J738*#REF!,2)</f>
        <v>#REF!</v>
      </c>
      <c r="O738" s="53" t="str">
        <f>IF(K738&gt;0,COUNTIF($K$9:K738,"&gt;0")," ")</f>
        <v> </v>
      </c>
    </row>
    <row r="739" spans="1:15" s="53" customFormat="1" ht="13.5" customHeight="1">
      <c r="A739" s="54" t="s">
        <v>2820</v>
      </c>
      <c r="B739" s="54" t="str">
        <f t="shared" si="13"/>
        <v> </v>
      </c>
      <c r="C739" s="55" t="s">
        <v>876</v>
      </c>
      <c r="D739" s="55" t="s">
        <v>876</v>
      </c>
      <c r="E739" s="55" t="s">
        <v>877</v>
      </c>
      <c r="F739" s="55" t="s">
        <v>2135</v>
      </c>
      <c r="G739" s="78"/>
      <c r="H739" s="78"/>
      <c r="I739" s="164"/>
      <c r="J739" s="72"/>
      <c r="K739" s="57"/>
      <c r="L739" s="56"/>
      <c r="M739" s="56"/>
      <c r="O739" s="53" t="str">
        <f>IF(K739&gt;0,COUNTIF($K$9:K739,"&gt;0")," ")</f>
        <v> </v>
      </c>
    </row>
    <row r="740" spans="1:15" s="53" customFormat="1" ht="13.5" customHeight="1">
      <c r="A740" s="54">
        <v>296</v>
      </c>
      <c r="B740" s="54">
        <f t="shared" si="13"/>
        <v>296</v>
      </c>
      <c r="C740" s="55" t="s">
        <v>878</v>
      </c>
      <c r="D740" s="55" t="s">
        <v>878</v>
      </c>
      <c r="E740" s="55" t="s">
        <v>879</v>
      </c>
      <c r="F740" s="55" t="s">
        <v>2136</v>
      </c>
      <c r="G740" s="78" t="s">
        <v>2903</v>
      </c>
      <c r="H740" s="78" t="s">
        <v>2903</v>
      </c>
      <c r="I740" s="164">
        <v>364.28</v>
      </c>
      <c r="J740" s="72">
        <f>I740</f>
        <v>364.28</v>
      </c>
      <c r="K740" s="114"/>
      <c r="L740" s="56">
        <f>ROUND(I740*K740,2)</f>
        <v>0</v>
      </c>
      <c r="M740" s="56" t="e">
        <f>ROUND(J740*#REF!,2)</f>
        <v>#REF!</v>
      </c>
      <c r="O740" s="53" t="str">
        <f>IF(K740&gt;0,COUNTIF($K$9:K740,"&gt;0")," ")</f>
        <v> </v>
      </c>
    </row>
    <row r="741" spans="1:15" s="53" customFormat="1" ht="13.5" customHeight="1">
      <c r="A741" s="54" t="s">
        <v>2820</v>
      </c>
      <c r="B741" s="54" t="str">
        <f t="shared" si="13"/>
        <v> </v>
      </c>
      <c r="C741" s="55" t="s">
        <v>880</v>
      </c>
      <c r="D741" s="55" t="s">
        <v>880</v>
      </c>
      <c r="E741" s="55" t="s">
        <v>2020</v>
      </c>
      <c r="F741" s="55" t="s">
        <v>2137</v>
      </c>
      <c r="G741" s="78"/>
      <c r="H741" s="78"/>
      <c r="I741" s="164"/>
      <c r="J741" s="72"/>
      <c r="K741" s="57"/>
      <c r="L741" s="56"/>
      <c r="M741" s="56"/>
      <c r="O741" s="53" t="str">
        <f>IF(K741&gt;0,COUNTIF($K$9:K741,"&gt;0")," ")</f>
        <v> </v>
      </c>
    </row>
    <row r="742" spans="1:15" s="53" customFormat="1" ht="13.5" customHeight="1">
      <c r="A742" s="54" t="s">
        <v>2820</v>
      </c>
      <c r="B742" s="54" t="str">
        <f t="shared" si="13"/>
        <v> </v>
      </c>
      <c r="C742" s="55" t="s">
        <v>1534</v>
      </c>
      <c r="D742" s="55" t="s">
        <v>1534</v>
      </c>
      <c r="E742" s="55" t="s">
        <v>2021</v>
      </c>
      <c r="F742" s="55" t="s">
        <v>2138</v>
      </c>
      <c r="G742" s="78"/>
      <c r="H742" s="78"/>
      <c r="I742" s="164"/>
      <c r="J742" s="72"/>
      <c r="K742" s="57"/>
      <c r="L742" s="56"/>
      <c r="M742" s="56"/>
      <c r="O742" s="53" t="str">
        <f>IF(K742&gt;0,COUNTIF($K$9:K742,"&gt;0")," ")</f>
        <v> </v>
      </c>
    </row>
    <row r="743" spans="1:15" s="53" customFormat="1" ht="13.5" customHeight="1">
      <c r="A743" s="54" t="s">
        <v>2820</v>
      </c>
      <c r="B743" s="54" t="str">
        <f t="shared" si="13"/>
        <v> </v>
      </c>
      <c r="C743" s="55" t="s">
        <v>1535</v>
      </c>
      <c r="D743" s="55" t="s">
        <v>1535</v>
      </c>
      <c r="E743" s="55" t="s">
        <v>881</v>
      </c>
      <c r="F743" s="55" t="s">
        <v>2139</v>
      </c>
      <c r="G743" s="78"/>
      <c r="H743" s="78"/>
      <c r="I743" s="164"/>
      <c r="J743" s="72"/>
      <c r="K743" s="57"/>
      <c r="L743" s="56"/>
      <c r="M743" s="56"/>
      <c r="O743" s="53" t="str">
        <f>IF(K743&gt;0,COUNTIF($K$9:K743,"&gt;0")," ")</f>
        <v> </v>
      </c>
    </row>
    <row r="744" spans="1:15" s="53" customFormat="1" ht="13.5" customHeight="1">
      <c r="A744" s="54">
        <v>297</v>
      </c>
      <c r="B744" s="54">
        <f t="shared" si="13"/>
        <v>297</v>
      </c>
      <c r="C744" s="55" t="s">
        <v>1536</v>
      </c>
      <c r="D744" s="55" t="s">
        <v>1536</v>
      </c>
      <c r="E744" s="55" t="s">
        <v>882</v>
      </c>
      <c r="F744" s="55" t="s">
        <v>2140</v>
      </c>
      <c r="G744" s="78" t="s">
        <v>2903</v>
      </c>
      <c r="H744" s="78" t="s">
        <v>2903</v>
      </c>
      <c r="I744" s="164">
        <v>156.5</v>
      </c>
      <c r="J744" s="72">
        <f>I744</f>
        <v>156.5</v>
      </c>
      <c r="K744" s="114"/>
      <c r="L744" s="56">
        <f>ROUND(I744*K744,2)</f>
        <v>0</v>
      </c>
      <c r="M744" s="56" t="e">
        <f>ROUND(J744*#REF!,2)</f>
        <v>#REF!</v>
      </c>
      <c r="O744" s="53" t="str">
        <f>IF(K744&gt;0,COUNTIF($K$9:K744,"&gt;0")," ")</f>
        <v> </v>
      </c>
    </row>
    <row r="745" spans="1:15" s="53" customFormat="1" ht="13.5" customHeight="1">
      <c r="A745" s="54" t="s">
        <v>2820</v>
      </c>
      <c r="B745" s="54" t="str">
        <f t="shared" si="13"/>
        <v> </v>
      </c>
      <c r="C745" s="55" t="s">
        <v>883</v>
      </c>
      <c r="D745" s="55" t="s">
        <v>883</v>
      </c>
      <c r="E745" s="55" t="s">
        <v>2022</v>
      </c>
      <c r="F745" s="55" t="s">
        <v>2141</v>
      </c>
      <c r="G745" s="78"/>
      <c r="H745" s="78"/>
      <c r="I745" s="164"/>
      <c r="J745" s="72"/>
      <c r="K745" s="57"/>
      <c r="L745" s="56"/>
      <c r="M745" s="56"/>
      <c r="O745" s="53" t="str">
        <f>IF(K745&gt;0,COUNTIF($K$9:K745,"&gt;0")," ")</f>
        <v> </v>
      </c>
    </row>
    <row r="746" spans="1:15" s="53" customFormat="1" ht="13.5" customHeight="1">
      <c r="A746" s="54" t="s">
        <v>2820</v>
      </c>
      <c r="B746" s="54" t="str">
        <f t="shared" si="13"/>
        <v> </v>
      </c>
      <c r="C746" s="55" t="s">
        <v>884</v>
      </c>
      <c r="D746" s="55" t="s">
        <v>884</v>
      </c>
      <c r="E746" s="55" t="s">
        <v>885</v>
      </c>
      <c r="F746" s="55" t="s">
        <v>2142</v>
      </c>
      <c r="G746" s="78"/>
      <c r="H746" s="78"/>
      <c r="I746" s="164"/>
      <c r="J746" s="72"/>
      <c r="K746" s="57"/>
      <c r="L746" s="56"/>
      <c r="M746" s="56"/>
      <c r="O746" s="53" t="str">
        <f>IF(K746&gt;0,COUNTIF($K$9:K746,"&gt;0")," ")</f>
        <v> </v>
      </c>
    </row>
    <row r="747" spans="1:15" s="53" customFormat="1" ht="13.5" customHeight="1">
      <c r="A747" s="54">
        <v>298</v>
      </c>
      <c r="B747" s="54">
        <f t="shared" si="13"/>
        <v>298</v>
      </c>
      <c r="C747" s="55" t="s">
        <v>886</v>
      </c>
      <c r="D747" s="55" t="s">
        <v>886</v>
      </c>
      <c r="E747" s="55" t="s">
        <v>887</v>
      </c>
      <c r="F747" s="55" t="s">
        <v>887</v>
      </c>
      <c r="G747" s="78" t="s">
        <v>2903</v>
      </c>
      <c r="H747" s="78" t="s">
        <v>2903</v>
      </c>
      <c r="I747" s="164">
        <v>131.94</v>
      </c>
      <c r="J747" s="72">
        <f>I747</f>
        <v>131.94</v>
      </c>
      <c r="K747" s="114"/>
      <c r="L747" s="56">
        <f>ROUND(I747*K747,2)</f>
        <v>0</v>
      </c>
      <c r="M747" s="56" t="e">
        <f>ROUND(J747*#REF!,2)</f>
        <v>#REF!</v>
      </c>
      <c r="O747" s="53" t="str">
        <f>IF(K747&gt;0,COUNTIF($K$9:K747,"&gt;0")," ")</f>
        <v> </v>
      </c>
    </row>
    <row r="748" spans="1:15" s="53" customFormat="1" ht="13.5" customHeight="1">
      <c r="A748" s="54" t="s">
        <v>2820</v>
      </c>
      <c r="B748" s="54" t="str">
        <f t="shared" si="13"/>
        <v> </v>
      </c>
      <c r="C748" s="55" t="s">
        <v>888</v>
      </c>
      <c r="D748" s="55" t="s">
        <v>888</v>
      </c>
      <c r="E748" s="55" t="s">
        <v>1989</v>
      </c>
      <c r="F748" s="55" t="s">
        <v>2049</v>
      </c>
      <c r="G748" s="78"/>
      <c r="H748" s="78"/>
      <c r="I748" s="164"/>
      <c r="J748" s="72"/>
      <c r="K748" s="57"/>
      <c r="L748" s="56"/>
      <c r="M748" s="56"/>
      <c r="O748" s="53" t="str">
        <f>IF(K748&gt;0,COUNTIF($K$9:K748,"&gt;0")," ")</f>
        <v> </v>
      </c>
    </row>
    <row r="749" spans="1:15" s="53" customFormat="1" ht="13.5" customHeight="1">
      <c r="A749" s="54">
        <v>299</v>
      </c>
      <c r="B749" s="54">
        <f t="shared" si="13"/>
        <v>299</v>
      </c>
      <c r="C749" s="55" t="s">
        <v>889</v>
      </c>
      <c r="D749" s="55" t="s">
        <v>889</v>
      </c>
      <c r="E749" s="55" t="s">
        <v>890</v>
      </c>
      <c r="F749" s="55" t="s">
        <v>2143</v>
      </c>
      <c r="G749" s="78" t="s">
        <v>2903</v>
      </c>
      <c r="H749" s="78" t="s">
        <v>2903</v>
      </c>
      <c r="I749" s="164">
        <v>131.94</v>
      </c>
      <c r="J749" s="72">
        <f>I749</f>
        <v>131.94</v>
      </c>
      <c r="K749" s="114"/>
      <c r="L749" s="56">
        <f>ROUND(I749*K749,2)</f>
        <v>0</v>
      </c>
      <c r="M749" s="56" t="e">
        <f>ROUND(J749*#REF!,2)</f>
        <v>#REF!</v>
      </c>
      <c r="O749" s="53" t="str">
        <f>IF(K749&gt;0,COUNTIF($K$9:K749,"&gt;0")," ")</f>
        <v> </v>
      </c>
    </row>
    <row r="750" spans="1:15" s="53" customFormat="1" ht="24">
      <c r="A750" s="54" t="s">
        <v>2820</v>
      </c>
      <c r="B750" s="54" t="str">
        <f t="shared" si="13"/>
        <v> </v>
      </c>
      <c r="C750" s="55" t="s">
        <v>891</v>
      </c>
      <c r="D750" s="55" t="s">
        <v>891</v>
      </c>
      <c r="E750" s="55" t="s">
        <v>2023</v>
      </c>
      <c r="F750" s="55" t="s">
        <v>2144</v>
      </c>
      <c r="G750" s="78"/>
      <c r="H750" s="78"/>
      <c r="I750" s="164"/>
      <c r="J750" s="72"/>
      <c r="K750" s="57"/>
      <c r="L750" s="56"/>
      <c r="M750" s="56"/>
      <c r="O750" s="53" t="str">
        <f>IF(K750&gt;0,COUNTIF($K$9:K750,"&gt;0")," ")</f>
        <v> </v>
      </c>
    </row>
    <row r="751" spans="1:15" s="53" customFormat="1" ht="13.5" customHeight="1">
      <c r="A751" s="54" t="s">
        <v>2820</v>
      </c>
      <c r="B751" s="54" t="str">
        <f t="shared" si="13"/>
        <v> </v>
      </c>
      <c r="C751" s="55" t="s">
        <v>1537</v>
      </c>
      <c r="D751" s="55" t="s">
        <v>1537</v>
      </c>
      <c r="E751" s="55" t="s">
        <v>892</v>
      </c>
      <c r="F751" s="55" t="s">
        <v>2145</v>
      </c>
      <c r="G751" s="78"/>
      <c r="H751" s="78"/>
      <c r="I751" s="164"/>
      <c r="J751" s="72"/>
      <c r="K751" s="57"/>
      <c r="L751" s="56"/>
      <c r="M751" s="56"/>
      <c r="O751" s="53" t="str">
        <f>IF(K751&gt;0,COUNTIF($K$9:K751,"&gt;0")," ")</f>
        <v> </v>
      </c>
    </row>
    <row r="752" spans="1:15" s="53" customFormat="1" ht="13.5" customHeight="1">
      <c r="A752" s="54">
        <v>300</v>
      </c>
      <c r="B752" s="54">
        <f t="shared" si="13"/>
        <v>300</v>
      </c>
      <c r="C752" s="55" t="s">
        <v>1538</v>
      </c>
      <c r="D752" s="55" t="s">
        <v>1538</v>
      </c>
      <c r="E752" s="55" t="s">
        <v>893</v>
      </c>
      <c r="F752" s="55" t="s">
        <v>2146</v>
      </c>
      <c r="G752" s="78" t="s">
        <v>2903</v>
      </c>
      <c r="H752" s="78" t="s">
        <v>2903</v>
      </c>
      <c r="I752" s="164">
        <v>1750</v>
      </c>
      <c r="J752" s="72">
        <f>I752</f>
        <v>1750</v>
      </c>
      <c r="K752" s="114"/>
      <c r="L752" s="56">
        <f>ROUND(I752*K752,2)</f>
        <v>0</v>
      </c>
      <c r="M752" s="56" t="e">
        <f>ROUND(J752*#REF!,2)</f>
        <v>#REF!</v>
      </c>
      <c r="O752" s="53" t="str">
        <f>IF(K752&gt;0,COUNTIF($K$9:K752,"&gt;0")," ")</f>
        <v> </v>
      </c>
    </row>
    <row r="753" spans="1:15" s="53" customFormat="1" ht="13.5" customHeight="1">
      <c r="A753" s="54" t="s">
        <v>2820</v>
      </c>
      <c r="B753" s="54" t="str">
        <f t="shared" si="13"/>
        <v> </v>
      </c>
      <c r="C753" s="68"/>
      <c r="D753" s="68"/>
      <c r="E753" s="82" t="s">
        <v>1346</v>
      </c>
      <c r="F753" s="82" t="s">
        <v>2823</v>
      </c>
      <c r="G753" s="127"/>
      <c r="H753" s="127"/>
      <c r="I753" s="167"/>
      <c r="J753" s="142"/>
      <c r="K753" s="67"/>
      <c r="L753" s="67">
        <f>SUM(L720:L752)</f>
        <v>0</v>
      </c>
      <c r="M753" s="67" t="e">
        <f>SUM(M720:M752)</f>
        <v>#REF!</v>
      </c>
      <c r="O753" s="53" t="str">
        <f>IF(K753&gt;0,COUNTIF($K$9:K753,"&gt;0")," ")</f>
        <v> </v>
      </c>
    </row>
    <row r="754" spans="1:15" s="53" customFormat="1" ht="12">
      <c r="A754" s="54" t="s">
        <v>2820</v>
      </c>
      <c r="B754" s="54" t="str">
        <f t="shared" si="13"/>
        <v> </v>
      </c>
      <c r="C754" s="68"/>
      <c r="D754" s="68"/>
      <c r="E754" s="83"/>
      <c r="F754" s="83"/>
      <c r="G754" s="128"/>
      <c r="H754" s="128"/>
      <c r="I754" s="171"/>
      <c r="J754" s="146"/>
      <c r="K754" s="71"/>
      <c r="L754" s="71"/>
      <c r="M754" s="71"/>
      <c r="O754" s="53" t="str">
        <f>IF(K754&gt;0,COUNTIF($K$9:K754,"&gt;0")," ")</f>
        <v> </v>
      </c>
    </row>
    <row r="755" spans="1:18" s="53" customFormat="1" ht="13.5" customHeight="1">
      <c r="A755" s="54" t="s">
        <v>2820</v>
      </c>
      <c r="B755" s="54" t="str">
        <f t="shared" si="13"/>
        <v> </v>
      </c>
      <c r="C755" s="68" t="s">
        <v>894</v>
      </c>
      <c r="D755" s="68" t="s">
        <v>894</v>
      </c>
      <c r="E755" s="68" t="s">
        <v>1919</v>
      </c>
      <c r="F755" s="68" t="s">
        <v>1641</v>
      </c>
      <c r="G755" s="126"/>
      <c r="H755" s="126"/>
      <c r="I755" s="178"/>
      <c r="J755" s="153"/>
      <c r="K755" s="68"/>
      <c r="L755" s="68"/>
      <c r="M755" s="68"/>
      <c r="O755" s="53" t="str">
        <f>IF(K755&gt;0,COUNTIF($K$9:K755,"&gt;0")," ")</f>
        <v> </v>
      </c>
      <c r="P755" s="84"/>
      <c r="Q755" s="84"/>
      <c r="R755" s="84"/>
    </row>
    <row r="756" spans="1:18" s="6" customFormat="1" ht="13.5" customHeight="1">
      <c r="A756" s="54" t="s">
        <v>2820</v>
      </c>
      <c r="B756" s="54" t="str">
        <f t="shared" si="13"/>
        <v> </v>
      </c>
      <c r="C756" s="55" t="s">
        <v>895</v>
      </c>
      <c r="D756" s="55" t="s">
        <v>895</v>
      </c>
      <c r="E756" s="55" t="s">
        <v>1920</v>
      </c>
      <c r="F756" s="55" t="s">
        <v>1642</v>
      </c>
      <c r="G756" s="78"/>
      <c r="H756" s="78"/>
      <c r="I756" s="176"/>
      <c r="J756" s="151"/>
      <c r="K756" s="77"/>
      <c r="L756" s="32"/>
      <c r="M756" s="32"/>
      <c r="O756" s="53" t="str">
        <f>IF(K756&gt;0,COUNTIF($K$9:K756,"&gt;0")," ")</f>
        <v> </v>
      </c>
      <c r="P756" s="84"/>
      <c r="Q756" s="84"/>
      <c r="R756" s="84"/>
    </row>
    <row r="757" spans="1:18" s="6" customFormat="1" ht="13.5" customHeight="1">
      <c r="A757" s="54" t="s">
        <v>2820</v>
      </c>
      <c r="B757" s="54" t="str">
        <f t="shared" si="13"/>
        <v> </v>
      </c>
      <c r="C757" s="55" t="s">
        <v>896</v>
      </c>
      <c r="D757" s="55" t="s">
        <v>896</v>
      </c>
      <c r="E757" s="55" t="s">
        <v>1921</v>
      </c>
      <c r="F757" s="55" t="s">
        <v>1643</v>
      </c>
      <c r="G757" s="78"/>
      <c r="H757" s="78"/>
      <c r="I757" s="176"/>
      <c r="J757" s="151"/>
      <c r="K757" s="77"/>
      <c r="L757" s="32"/>
      <c r="M757" s="32"/>
      <c r="O757" s="53" t="str">
        <f>IF(K757&gt;0,COUNTIF($K$9:K757,"&gt;0")," ")</f>
        <v> </v>
      </c>
      <c r="P757" s="84"/>
      <c r="Q757" s="84"/>
      <c r="R757" s="84"/>
    </row>
    <row r="758" spans="1:18" s="6" customFormat="1" ht="13.5" customHeight="1">
      <c r="A758" s="54" t="s">
        <v>2820</v>
      </c>
      <c r="B758" s="54" t="str">
        <f t="shared" si="13"/>
        <v> </v>
      </c>
      <c r="C758" s="55" t="s">
        <v>897</v>
      </c>
      <c r="D758" s="55" t="s">
        <v>897</v>
      </c>
      <c r="E758" s="55" t="s">
        <v>898</v>
      </c>
      <c r="F758" s="55" t="s">
        <v>1644</v>
      </c>
      <c r="G758" s="78"/>
      <c r="H758" s="78"/>
      <c r="I758" s="176"/>
      <c r="J758" s="151"/>
      <c r="K758" s="77"/>
      <c r="L758" s="32"/>
      <c r="M758" s="32"/>
      <c r="O758" s="53" t="str">
        <f>IF(K758&gt;0,COUNTIF($K$9:K758,"&gt;0")," ")</f>
        <v> </v>
      </c>
      <c r="P758" s="84"/>
      <c r="Q758" s="84"/>
      <c r="R758" s="84"/>
    </row>
    <row r="759" spans="1:18" s="5" customFormat="1" ht="13.5" customHeight="1">
      <c r="A759" s="54">
        <v>301</v>
      </c>
      <c r="B759" s="54">
        <f t="shared" si="13"/>
        <v>301</v>
      </c>
      <c r="C759" s="55" t="s">
        <v>899</v>
      </c>
      <c r="D759" s="55" t="s">
        <v>899</v>
      </c>
      <c r="E759" s="55" t="s">
        <v>900</v>
      </c>
      <c r="F759" s="55" t="s">
        <v>1645</v>
      </c>
      <c r="G759" s="78" t="s">
        <v>2899</v>
      </c>
      <c r="H759" s="78" t="s">
        <v>2899</v>
      </c>
      <c r="I759" s="164">
        <v>72.26</v>
      </c>
      <c r="J759" s="72">
        <f>I759</f>
        <v>72.26</v>
      </c>
      <c r="K759" s="114"/>
      <c r="L759" s="56">
        <f>ROUND(I759*K759,2)</f>
        <v>0</v>
      </c>
      <c r="M759" s="56" t="e">
        <f>ROUND(J759*#REF!,2)</f>
        <v>#REF!</v>
      </c>
      <c r="O759" s="53" t="str">
        <f>IF(K759&gt;0,COUNTIF($K$9:K759,"&gt;0")," ")</f>
        <v> </v>
      </c>
      <c r="P759" s="84"/>
      <c r="Q759" s="84"/>
      <c r="R759" s="84"/>
    </row>
    <row r="760" spans="1:18" s="6" customFormat="1" ht="13.5" customHeight="1">
      <c r="A760" s="54" t="s">
        <v>2820</v>
      </c>
      <c r="B760" s="54" t="str">
        <f t="shared" si="13"/>
        <v> </v>
      </c>
      <c r="C760" s="55" t="s">
        <v>901</v>
      </c>
      <c r="D760" s="55" t="s">
        <v>901</v>
      </c>
      <c r="E760" s="55" t="s">
        <v>902</v>
      </c>
      <c r="F760" s="55" t="s">
        <v>1646</v>
      </c>
      <c r="G760" s="78"/>
      <c r="H760" s="78"/>
      <c r="I760" s="164"/>
      <c r="J760" s="72"/>
      <c r="K760" s="57"/>
      <c r="L760" s="56"/>
      <c r="M760" s="56"/>
      <c r="O760" s="53" t="str">
        <f>IF(K760&gt;0,COUNTIF($K$9:K760,"&gt;0")," ")</f>
        <v> </v>
      </c>
      <c r="P760" s="84"/>
      <c r="Q760" s="84"/>
      <c r="R760" s="84"/>
    </row>
    <row r="761" spans="1:18" s="5" customFormat="1" ht="13.5" customHeight="1">
      <c r="A761" s="54">
        <v>302</v>
      </c>
      <c r="B761" s="54">
        <f t="shared" si="13"/>
        <v>302</v>
      </c>
      <c r="C761" s="55" t="s">
        <v>903</v>
      </c>
      <c r="D761" s="55" t="s">
        <v>903</v>
      </c>
      <c r="E761" s="55" t="s">
        <v>900</v>
      </c>
      <c r="F761" s="55" t="s">
        <v>1645</v>
      </c>
      <c r="G761" s="78" t="s">
        <v>2899</v>
      </c>
      <c r="H761" s="78" t="s">
        <v>2899</v>
      </c>
      <c r="I761" s="164">
        <v>247.69</v>
      </c>
      <c r="J761" s="72">
        <f>I761</f>
        <v>247.69</v>
      </c>
      <c r="K761" s="114"/>
      <c r="L761" s="56">
        <f>ROUND(I761*K761,2)</f>
        <v>0</v>
      </c>
      <c r="M761" s="56" t="e">
        <f>ROUND(J761*#REF!,2)</f>
        <v>#REF!</v>
      </c>
      <c r="O761" s="53" t="str">
        <f>IF(K761&gt;0,COUNTIF($K$9:K761,"&gt;0")," ")</f>
        <v> </v>
      </c>
      <c r="P761" s="84"/>
      <c r="Q761" s="84"/>
      <c r="R761" s="84"/>
    </row>
    <row r="762" spans="1:18" s="6" customFormat="1" ht="13.5" customHeight="1">
      <c r="A762" s="54" t="s">
        <v>2820</v>
      </c>
      <c r="B762" s="54" t="str">
        <f t="shared" si="13"/>
        <v> </v>
      </c>
      <c r="C762" s="55" t="s">
        <v>904</v>
      </c>
      <c r="D762" s="55" t="s">
        <v>904</v>
      </c>
      <c r="E762" s="55" t="s">
        <v>1922</v>
      </c>
      <c r="F762" s="55" t="s">
        <v>1647</v>
      </c>
      <c r="G762" s="78"/>
      <c r="H762" s="78"/>
      <c r="I762" s="164"/>
      <c r="J762" s="72"/>
      <c r="K762" s="57"/>
      <c r="L762" s="56"/>
      <c r="M762" s="56"/>
      <c r="O762" s="53" t="str">
        <f>IF(K762&gt;0,COUNTIF($K$9:K762,"&gt;0")," ")</f>
        <v> </v>
      </c>
      <c r="P762" s="84"/>
      <c r="Q762" s="84"/>
      <c r="R762" s="84"/>
    </row>
    <row r="763" spans="1:18" s="6" customFormat="1" ht="13.5" customHeight="1">
      <c r="A763" s="54" t="s">
        <v>2820</v>
      </c>
      <c r="B763" s="54" t="str">
        <f t="shared" si="13"/>
        <v> </v>
      </c>
      <c r="C763" s="55" t="s">
        <v>905</v>
      </c>
      <c r="D763" s="55" t="s">
        <v>905</v>
      </c>
      <c r="E763" s="55" t="s">
        <v>906</v>
      </c>
      <c r="F763" s="55" t="s">
        <v>1648</v>
      </c>
      <c r="G763" s="78"/>
      <c r="H763" s="78"/>
      <c r="I763" s="164"/>
      <c r="J763" s="72"/>
      <c r="K763" s="57"/>
      <c r="L763" s="56"/>
      <c r="M763" s="56"/>
      <c r="O763" s="53" t="str">
        <f>IF(K763&gt;0,COUNTIF($K$9:K763,"&gt;0")," ")</f>
        <v> </v>
      </c>
      <c r="P763" s="84"/>
      <c r="Q763" s="84"/>
      <c r="R763" s="84"/>
    </row>
    <row r="764" spans="1:18" s="5" customFormat="1" ht="13.5" customHeight="1">
      <c r="A764" s="54">
        <v>303</v>
      </c>
      <c r="B764" s="54">
        <f t="shared" si="13"/>
        <v>303</v>
      </c>
      <c r="C764" s="55" t="s">
        <v>907</v>
      </c>
      <c r="D764" s="55" t="s">
        <v>907</v>
      </c>
      <c r="E764" s="55" t="s">
        <v>908</v>
      </c>
      <c r="F764" s="55" t="s">
        <v>1649</v>
      </c>
      <c r="G764" s="78" t="s">
        <v>2899</v>
      </c>
      <c r="H764" s="78" t="s">
        <v>2899</v>
      </c>
      <c r="I764" s="164">
        <v>927.4</v>
      </c>
      <c r="J764" s="72">
        <f>I764</f>
        <v>927.4</v>
      </c>
      <c r="K764" s="114"/>
      <c r="L764" s="56">
        <f>ROUND(I764*K764,2)</f>
        <v>0</v>
      </c>
      <c r="M764" s="56" t="e">
        <f>ROUND(J764*#REF!,2)</f>
        <v>#REF!</v>
      </c>
      <c r="O764" s="53" t="str">
        <f>IF(K764&gt;0,COUNTIF($K$9:K764,"&gt;0")," ")</f>
        <v> </v>
      </c>
      <c r="P764" s="84"/>
      <c r="Q764" s="84"/>
      <c r="R764" s="84"/>
    </row>
    <row r="765" spans="1:18" s="6" customFormat="1" ht="13.5" customHeight="1">
      <c r="A765" s="54" t="s">
        <v>2820</v>
      </c>
      <c r="B765" s="54" t="str">
        <f t="shared" si="13"/>
        <v> </v>
      </c>
      <c r="C765" s="55" t="s">
        <v>909</v>
      </c>
      <c r="D765" s="55" t="s">
        <v>909</v>
      </c>
      <c r="E765" s="55" t="s">
        <v>910</v>
      </c>
      <c r="F765" s="55" t="s">
        <v>1650</v>
      </c>
      <c r="G765" s="78"/>
      <c r="H765" s="78"/>
      <c r="I765" s="164"/>
      <c r="J765" s="72"/>
      <c r="K765" s="57"/>
      <c r="L765" s="56"/>
      <c r="M765" s="56"/>
      <c r="O765" s="53" t="str">
        <f>IF(K765&gt;0,COUNTIF($K$9:K765,"&gt;0")," ")</f>
        <v> </v>
      </c>
      <c r="P765" s="84"/>
      <c r="Q765" s="84"/>
      <c r="R765" s="84"/>
    </row>
    <row r="766" spans="1:18" s="5" customFormat="1" ht="13.5" customHeight="1">
      <c r="A766" s="54">
        <v>304</v>
      </c>
      <c r="B766" s="54">
        <f t="shared" si="13"/>
        <v>304</v>
      </c>
      <c r="C766" s="55" t="s">
        <v>911</v>
      </c>
      <c r="D766" s="55" t="s">
        <v>911</v>
      </c>
      <c r="E766" s="55" t="s">
        <v>912</v>
      </c>
      <c r="F766" s="55" t="s">
        <v>912</v>
      </c>
      <c r="G766" s="78" t="s">
        <v>2899</v>
      </c>
      <c r="H766" s="78" t="s">
        <v>2899</v>
      </c>
      <c r="I766" s="164">
        <v>107</v>
      </c>
      <c r="J766" s="72">
        <f>I766</f>
        <v>107</v>
      </c>
      <c r="K766" s="114"/>
      <c r="L766" s="56">
        <f>ROUND(I766*K766,2)</f>
        <v>0</v>
      </c>
      <c r="M766" s="56" t="e">
        <f>ROUND(J766*#REF!,2)</f>
        <v>#REF!</v>
      </c>
      <c r="O766" s="53" t="str">
        <f>IF(K766&gt;0,COUNTIF($K$9:K766,"&gt;0")," ")</f>
        <v> </v>
      </c>
      <c r="P766" s="84"/>
      <c r="Q766" s="84"/>
      <c r="R766" s="84"/>
    </row>
    <row r="767" spans="1:18" s="5" customFormat="1" ht="13.5" customHeight="1">
      <c r="A767" s="54" t="s">
        <v>2820</v>
      </c>
      <c r="B767" s="54" t="str">
        <f t="shared" si="13"/>
        <v> </v>
      </c>
      <c r="C767" s="55" t="s">
        <v>913</v>
      </c>
      <c r="D767" s="55" t="s">
        <v>913</v>
      </c>
      <c r="E767" s="55" t="s">
        <v>2894</v>
      </c>
      <c r="G767" s="130"/>
      <c r="H767" s="130"/>
      <c r="I767" s="164"/>
      <c r="J767" s="72"/>
      <c r="K767" s="57"/>
      <c r="L767" s="56"/>
      <c r="M767" s="56"/>
      <c r="O767" s="53" t="str">
        <f>IF(K767&gt;0,COUNTIF($K$9:K767,"&gt;0")," ")</f>
        <v> </v>
      </c>
      <c r="P767" s="84"/>
      <c r="Q767" s="84"/>
      <c r="R767" s="84"/>
    </row>
    <row r="768" spans="1:18" s="5" customFormat="1" ht="13.5" customHeight="1">
      <c r="A768" s="54">
        <v>305</v>
      </c>
      <c r="B768" s="54">
        <f t="shared" si="13"/>
        <v>305</v>
      </c>
      <c r="C768" s="55" t="s">
        <v>1539</v>
      </c>
      <c r="D768" s="55" t="s">
        <v>1539</v>
      </c>
      <c r="E768" s="55" t="s">
        <v>1923</v>
      </c>
      <c r="F768" s="55" t="s">
        <v>1651</v>
      </c>
      <c r="G768" s="78" t="s">
        <v>2899</v>
      </c>
      <c r="H768" s="78" t="s">
        <v>2899</v>
      </c>
      <c r="I768" s="164">
        <v>53.5</v>
      </c>
      <c r="J768" s="72">
        <f>I768</f>
        <v>53.5</v>
      </c>
      <c r="K768" s="114"/>
      <c r="L768" s="56">
        <f>ROUND(I768*K768,2)</f>
        <v>0</v>
      </c>
      <c r="M768" s="56" t="e">
        <f>ROUND(J768*#REF!,2)</f>
        <v>#REF!</v>
      </c>
      <c r="O768" s="53" t="str">
        <f>IF(K768&gt;0,COUNTIF($K$9:K768,"&gt;0")," ")</f>
        <v> </v>
      </c>
      <c r="P768" s="84"/>
      <c r="Q768" s="84"/>
      <c r="R768" s="84"/>
    </row>
    <row r="769" spans="1:18" s="5" customFormat="1" ht="13.5" customHeight="1">
      <c r="A769" s="54">
        <v>306</v>
      </c>
      <c r="B769" s="54">
        <f t="shared" si="13"/>
        <v>306</v>
      </c>
      <c r="C769" s="55" t="s">
        <v>1540</v>
      </c>
      <c r="D769" s="55" t="s">
        <v>1540</v>
      </c>
      <c r="E769" s="55" t="s">
        <v>1924</v>
      </c>
      <c r="F769" s="55" t="s">
        <v>1652</v>
      </c>
      <c r="G769" s="78" t="s">
        <v>2899</v>
      </c>
      <c r="H769" s="78" t="s">
        <v>2899</v>
      </c>
      <c r="I769" s="164">
        <v>53.5</v>
      </c>
      <c r="J769" s="72">
        <f>I769</f>
        <v>53.5</v>
      </c>
      <c r="K769" s="114"/>
      <c r="L769" s="56">
        <f>ROUND(I769*K769,2)</f>
        <v>0</v>
      </c>
      <c r="M769" s="56" t="e">
        <f>ROUND(J769*#REF!,2)</f>
        <v>#REF!</v>
      </c>
      <c r="O769" s="53" t="str">
        <f>IF(K769&gt;0,COUNTIF($K$9:K769,"&gt;0")," ")</f>
        <v> </v>
      </c>
      <c r="P769" s="84"/>
      <c r="Q769" s="84"/>
      <c r="R769" s="84"/>
    </row>
    <row r="770" spans="1:18" s="6" customFormat="1" ht="13.5" customHeight="1">
      <c r="A770" s="54" t="s">
        <v>2820</v>
      </c>
      <c r="B770" s="54" t="str">
        <f t="shared" si="13"/>
        <v> </v>
      </c>
      <c r="C770" s="55" t="s">
        <v>914</v>
      </c>
      <c r="D770" s="55" t="s">
        <v>914</v>
      </c>
      <c r="E770" s="55" t="s">
        <v>1925</v>
      </c>
      <c r="F770" s="55" t="s">
        <v>1653</v>
      </c>
      <c r="G770" s="78"/>
      <c r="H770" s="78"/>
      <c r="I770" s="164"/>
      <c r="J770" s="72"/>
      <c r="K770" s="57"/>
      <c r="L770" s="56"/>
      <c r="M770" s="56"/>
      <c r="O770" s="53" t="str">
        <f>IF(K770&gt;0,COUNTIF($K$9:K770,"&gt;0")," ")</f>
        <v> </v>
      </c>
      <c r="P770" s="84"/>
      <c r="Q770" s="84"/>
      <c r="R770" s="84"/>
    </row>
    <row r="771" spans="1:18" s="6" customFormat="1" ht="13.5" customHeight="1">
      <c r="A771" s="54" t="s">
        <v>2820</v>
      </c>
      <c r="B771" s="54" t="str">
        <f t="shared" si="13"/>
        <v> </v>
      </c>
      <c r="C771" s="55" t="s">
        <v>915</v>
      </c>
      <c r="D771" s="55" t="s">
        <v>915</v>
      </c>
      <c r="E771" s="55" t="s">
        <v>1926</v>
      </c>
      <c r="F771" s="55" t="s">
        <v>1654</v>
      </c>
      <c r="G771" s="78"/>
      <c r="H771" s="78"/>
      <c r="I771" s="164"/>
      <c r="J771" s="72"/>
      <c r="K771" s="57"/>
      <c r="L771" s="56"/>
      <c r="M771" s="56"/>
      <c r="O771" s="53" t="str">
        <f>IF(K771&gt;0,COUNTIF($K$9:K771,"&gt;0")," ")</f>
        <v> </v>
      </c>
      <c r="P771" s="84"/>
      <c r="Q771" s="84"/>
      <c r="R771" s="84"/>
    </row>
    <row r="772" spans="1:18" s="6" customFormat="1" ht="13.5" customHeight="1">
      <c r="A772" s="54" t="s">
        <v>2820</v>
      </c>
      <c r="B772" s="54" t="str">
        <f t="shared" si="13"/>
        <v> </v>
      </c>
      <c r="C772" s="55" t="s">
        <v>916</v>
      </c>
      <c r="D772" s="55" t="s">
        <v>916</v>
      </c>
      <c r="E772" s="55" t="s">
        <v>917</v>
      </c>
      <c r="F772" s="55" t="s">
        <v>1655</v>
      </c>
      <c r="G772" s="78"/>
      <c r="H772" s="78"/>
      <c r="I772" s="164"/>
      <c r="J772" s="72"/>
      <c r="K772" s="57"/>
      <c r="L772" s="56"/>
      <c r="M772" s="56"/>
      <c r="O772" s="53" t="str">
        <f>IF(K772&gt;0,COUNTIF($K$9:K772,"&gt;0")," ")</f>
        <v> </v>
      </c>
      <c r="P772" s="84"/>
      <c r="Q772" s="84"/>
      <c r="R772" s="84"/>
    </row>
    <row r="773" spans="1:18" s="5" customFormat="1" ht="13.5" customHeight="1">
      <c r="A773" s="54">
        <v>307</v>
      </c>
      <c r="B773" s="54">
        <f t="shared" si="13"/>
        <v>307</v>
      </c>
      <c r="C773" s="55" t="s">
        <v>918</v>
      </c>
      <c r="D773" s="55" t="s">
        <v>918</v>
      </c>
      <c r="E773" s="55" t="s">
        <v>919</v>
      </c>
      <c r="F773" s="55" t="s">
        <v>1656</v>
      </c>
      <c r="G773" s="78" t="s">
        <v>2904</v>
      </c>
      <c r="H773" s="78" t="s">
        <v>2904</v>
      </c>
      <c r="I773" s="164">
        <v>60</v>
      </c>
      <c r="J773" s="72">
        <f>I773</f>
        <v>60</v>
      </c>
      <c r="K773" s="114"/>
      <c r="L773" s="56">
        <f>ROUND(I773*K773,2)</f>
        <v>0</v>
      </c>
      <c r="M773" s="56" t="e">
        <f>ROUND(J773*#REF!,2)</f>
        <v>#REF!</v>
      </c>
      <c r="O773" s="53" t="str">
        <f>IF(K773&gt;0,COUNTIF($K$9:K773,"&gt;0")," ")</f>
        <v> </v>
      </c>
      <c r="P773" s="84"/>
      <c r="Q773" s="84"/>
      <c r="R773" s="84"/>
    </row>
    <row r="774" spans="1:18" s="6" customFormat="1" ht="13.5" customHeight="1">
      <c r="A774" s="54" t="s">
        <v>2820</v>
      </c>
      <c r="B774" s="54" t="str">
        <f t="shared" si="13"/>
        <v> </v>
      </c>
      <c r="C774" s="55" t="s">
        <v>920</v>
      </c>
      <c r="D774" s="55" t="s">
        <v>920</v>
      </c>
      <c r="E774" s="55" t="s">
        <v>1927</v>
      </c>
      <c r="F774" s="55" t="s">
        <v>1657</v>
      </c>
      <c r="G774" s="78"/>
      <c r="H774" s="78"/>
      <c r="I774" s="164"/>
      <c r="J774" s="72"/>
      <c r="K774" s="57"/>
      <c r="L774" s="56"/>
      <c r="M774" s="56"/>
      <c r="O774" s="53" t="str">
        <f>IF(K774&gt;0,COUNTIF($K$9:K774,"&gt;0")," ")</f>
        <v> </v>
      </c>
      <c r="P774" s="84"/>
      <c r="Q774" s="84"/>
      <c r="R774" s="84"/>
    </row>
    <row r="775" spans="1:18" s="6" customFormat="1" ht="13.5" customHeight="1">
      <c r="A775" s="54" t="s">
        <v>2820</v>
      </c>
      <c r="B775" s="54" t="str">
        <f t="shared" si="13"/>
        <v> </v>
      </c>
      <c r="C775" s="55" t="s">
        <v>1614</v>
      </c>
      <c r="D775" s="55" t="s">
        <v>1614</v>
      </c>
      <c r="E775" s="55" t="s">
        <v>921</v>
      </c>
      <c r="F775" s="55" t="s">
        <v>1658</v>
      </c>
      <c r="G775" s="78"/>
      <c r="H775" s="78"/>
      <c r="I775" s="164"/>
      <c r="J775" s="72"/>
      <c r="K775" s="57"/>
      <c r="L775" s="56"/>
      <c r="M775" s="56"/>
      <c r="O775" s="53" t="str">
        <f>IF(K775&gt;0,COUNTIF($K$9:K775,"&gt;0")," ")</f>
        <v> </v>
      </c>
      <c r="P775" s="84"/>
      <c r="Q775" s="84"/>
      <c r="R775" s="84"/>
    </row>
    <row r="776" spans="1:18" s="5" customFormat="1" ht="13.5" customHeight="1">
      <c r="A776" s="54">
        <v>308</v>
      </c>
      <c r="B776" s="54">
        <f t="shared" si="13"/>
        <v>308</v>
      </c>
      <c r="C776" s="55" t="s">
        <v>1541</v>
      </c>
      <c r="D776" s="55" t="s">
        <v>1541</v>
      </c>
      <c r="E776" s="55" t="s">
        <v>922</v>
      </c>
      <c r="F776" s="55" t="s">
        <v>1659</v>
      </c>
      <c r="G776" s="78" t="s">
        <v>2904</v>
      </c>
      <c r="H776" s="78" t="s">
        <v>2904</v>
      </c>
      <c r="I776" s="164">
        <v>59.758</v>
      </c>
      <c r="J776" s="72">
        <f>I776</f>
        <v>59.758</v>
      </c>
      <c r="K776" s="114"/>
      <c r="L776" s="56">
        <f>ROUND(I776*K776,2)</f>
        <v>0</v>
      </c>
      <c r="M776" s="56" t="e">
        <f>ROUND(J776*#REF!,2)</f>
        <v>#REF!</v>
      </c>
      <c r="O776" s="53" t="str">
        <f>IF(K776&gt;0,COUNTIF($K$9:K776,"&gt;0")," ")</f>
        <v> </v>
      </c>
      <c r="P776" s="84"/>
      <c r="Q776" s="84"/>
      <c r="R776" s="84"/>
    </row>
    <row r="777" spans="1:18" s="6" customFormat="1" ht="13.5" customHeight="1">
      <c r="A777" s="54" t="s">
        <v>2820</v>
      </c>
      <c r="B777" s="54" t="str">
        <f t="shared" si="13"/>
        <v> </v>
      </c>
      <c r="C777" s="55" t="s">
        <v>923</v>
      </c>
      <c r="D777" s="55" t="s">
        <v>923</v>
      </c>
      <c r="E777" s="55" t="s">
        <v>1928</v>
      </c>
      <c r="F777" s="55" t="s">
        <v>1660</v>
      </c>
      <c r="G777" s="78"/>
      <c r="H777" s="78"/>
      <c r="I777" s="164"/>
      <c r="J777" s="72"/>
      <c r="K777" s="57"/>
      <c r="L777" s="56"/>
      <c r="M777" s="56"/>
      <c r="O777" s="53" t="str">
        <f>IF(K777&gt;0,COUNTIF($K$9:K777,"&gt;0")," ")</f>
        <v> </v>
      </c>
      <c r="P777" s="84"/>
      <c r="Q777" s="84"/>
      <c r="R777" s="84"/>
    </row>
    <row r="778" spans="1:18" s="6" customFormat="1" ht="24">
      <c r="A778" s="54" t="s">
        <v>2820</v>
      </c>
      <c r="B778" s="54" t="str">
        <f t="shared" si="13"/>
        <v> </v>
      </c>
      <c r="C778" s="55" t="s">
        <v>924</v>
      </c>
      <c r="D778" s="55" t="s">
        <v>924</v>
      </c>
      <c r="E778" s="55" t="s">
        <v>1929</v>
      </c>
      <c r="F778" s="55" t="s">
        <v>1661</v>
      </c>
      <c r="G778" s="78"/>
      <c r="H778" s="78"/>
      <c r="I778" s="164"/>
      <c r="J778" s="72"/>
      <c r="K778" s="57"/>
      <c r="L778" s="56"/>
      <c r="M778" s="56"/>
      <c r="O778" s="53" t="str">
        <f>IF(K778&gt;0,COUNTIF($K$9:K778,"&gt;0")," ")</f>
        <v> </v>
      </c>
      <c r="P778" s="84"/>
      <c r="Q778" s="84"/>
      <c r="R778" s="84"/>
    </row>
    <row r="779" spans="1:18" s="5" customFormat="1" ht="24">
      <c r="A779" s="54">
        <v>309</v>
      </c>
      <c r="B779" s="54">
        <f t="shared" si="13"/>
        <v>309</v>
      </c>
      <c r="C779" s="55" t="s">
        <v>925</v>
      </c>
      <c r="D779" s="55" t="s">
        <v>925</v>
      </c>
      <c r="E779" s="55" t="s">
        <v>1930</v>
      </c>
      <c r="F779" s="55" t="s">
        <v>1662</v>
      </c>
      <c r="G779" s="78" t="s">
        <v>2899</v>
      </c>
      <c r="H779" s="78" t="s">
        <v>2899</v>
      </c>
      <c r="I779" s="164">
        <v>168</v>
      </c>
      <c r="J779" s="72">
        <f>I779</f>
        <v>168</v>
      </c>
      <c r="K779" s="114"/>
      <c r="L779" s="56">
        <f>ROUND(I779*K779,2)</f>
        <v>0</v>
      </c>
      <c r="M779" s="56" t="e">
        <f>ROUND(J779*#REF!,2)</f>
        <v>#REF!</v>
      </c>
      <c r="O779" s="53" t="str">
        <f>IF(K779&gt;0,COUNTIF($K$9:K779,"&gt;0")," ")</f>
        <v> </v>
      </c>
      <c r="P779" s="84"/>
      <c r="Q779" s="84"/>
      <c r="R779" s="84"/>
    </row>
    <row r="780" spans="1:18" s="5" customFormat="1" ht="13.5" customHeight="1">
      <c r="A780" s="54">
        <v>310</v>
      </c>
      <c r="B780" s="54">
        <f t="shared" si="13"/>
        <v>310</v>
      </c>
      <c r="C780" s="55" t="s">
        <v>926</v>
      </c>
      <c r="D780" s="55" t="s">
        <v>926</v>
      </c>
      <c r="E780" s="55" t="s">
        <v>927</v>
      </c>
      <c r="F780" s="55" t="s">
        <v>1663</v>
      </c>
      <c r="G780" s="78" t="s">
        <v>2899</v>
      </c>
      <c r="H780" s="78" t="s">
        <v>2899</v>
      </c>
      <c r="I780" s="164">
        <f>884-168</f>
        <v>716</v>
      </c>
      <c r="J780" s="72">
        <f>I780</f>
        <v>716</v>
      </c>
      <c r="K780" s="114"/>
      <c r="L780" s="56">
        <f>ROUND(I780*K780,2)</f>
        <v>0</v>
      </c>
      <c r="M780" s="56" t="e">
        <f>ROUND(J780*#REF!,2)</f>
        <v>#REF!</v>
      </c>
      <c r="O780" s="53" t="str">
        <f>IF(K780&gt;0,COUNTIF($K$9:K780,"&gt;0")," ")</f>
        <v> </v>
      </c>
      <c r="P780" s="84"/>
      <c r="Q780" s="84"/>
      <c r="R780" s="84"/>
    </row>
    <row r="781" spans="1:18" s="5" customFormat="1" ht="13.5" customHeight="1">
      <c r="A781" s="54">
        <v>311</v>
      </c>
      <c r="B781" s="54">
        <f aca="true" t="shared" si="14" ref="B781:B846">A781</f>
        <v>311</v>
      </c>
      <c r="C781" s="55" t="s">
        <v>928</v>
      </c>
      <c r="D781" s="55" t="s">
        <v>928</v>
      </c>
      <c r="E781" s="55" t="s">
        <v>929</v>
      </c>
      <c r="F781" s="55" t="s">
        <v>1664</v>
      </c>
      <c r="G781" s="78" t="s">
        <v>2899</v>
      </c>
      <c r="H781" s="78" t="s">
        <v>2899</v>
      </c>
      <c r="I781" s="164">
        <f>2785</f>
        <v>2785</v>
      </c>
      <c r="J781" s="72">
        <f>I781</f>
        <v>2785</v>
      </c>
      <c r="K781" s="114"/>
      <c r="L781" s="56">
        <f>ROUND(I781*K781,2)</f>
        <v>0</v>
      </c>
      <c r="M781" s="56" t="e">
        <f>ROUND(J781*#REF!,2)</f>
        <v>#REF!</v>
      </c>
      <c r="O781" s="53" t="str">
        <f>IF(K781&gt;0,COUNTIF($K$9:K781,"&gt;0")," ")</f>
        <v> </v>
      </c>
      <c r="P781" s="84"/>
      <c r="Q781" s="84"/>
      <c r="R781" s="84"/>
    </row>
    <row r="782" spans="1:18" s="5" customFormat="1" ht="13.5" customHeight="1">
      <c r="A782" s="54">
        <v>312</v>
      </c>
      <c r="B782" s="54">
        <f t="shared" si="14"/>
        <v>312</v>
      </c>
      <c r="C782" s="55" t="s">
        <v>930</v>
      </c>
      <c r="D782" s="55" t="s">
        <v>930</v>
      </c>
      <c r="E782" s="55" t="s">
        <v>931</v>
      </c>
      <c r="F782" s="55" t="s">
        <v>1665</v>
      </c>
      <c r="G782" s="78" t="s">
        <v>2899</v>
      </c>
      <c r="H782" s="78" t="s">
        <v>2899</v>
      </c>
      <c r="I782" s="164">
        <v>361</v>
      </c>
      <c r="J782" s="72">
        <f>I782</f>
        <v>361</v>
      </c>
      <c r="K782" s="114"/>
      <c r="L782" s="56">
        <f>ROUND(I782*K782,2)</f>
        <v>0</v>
      </c>
      <c r="M782" s="56" t="e">
        <f>ROUND(J782*#REF!,2)</f>
        <v>#REF!</v>
      </c>
      <c r="O782" s="53" t="str">
        <f>IF(K782&gt;0,COUNTIF($K$9:K782,"&gt;0")," ")</f>
        <v> </v>
      </c>
      <c r="P782" s="84"/>
      <c r="Q782" s="84"/>
      <c r="R782" s="84"/>
    </row>
    <row r="783" spans="1:18" s="6" customFormat="1" ht="13.5" customHeight="1">
      <c r="A783" s="54" t="s">
        <v>2820</v>
      </c>
      <c r="B783" s="54" t="str">
        <f t="shared" si="14"/>
        <v> </v>
      </c>
      <c r="C783" s="55" t="s">
        <v>932</v>
      </c>
      <c r="D783" s="55" t="s">
        <v>932</v>
      </c>
      <c r="E783" s="55" t="s">
        <v>1931</v>
      </c>
      <c r="F783" s="55" t="s">
        <v>1666</v>
      </c>
      <c r="G783" s="78"/>
      <c r="H783" s="78"/>
      <c r="I783" s="164"/>
      <c r="J783" s="72"/>
      <c r="K783" s="57"/>
      <c r="L783" s="56"/>
      <c r="M783" s="56"/>
      <c r="O783" s="53" t="str">
        <f>IF(K783&gt;0,COUNTIF($K$9:K783,"&gt;0")," ")</f>
        <v> </v>
      </c>
      <c r="P783" s="84"/>
      <c r="Q783" s="84"/>
      <c r="R783" s="84"/>
    </row>
    <row r="784" spans="1:18" s="6" customFormat="1" ht="13.5" customHeight="1">
      <c r="A784" s="54" t="s">
        <v>2820</v>
      </c>
      <c r="B784" s="54" t="str">
        <f t="shared" si="14"/>
        <v> </v>
      </c>
      <c r="C784" s="55" t="s">
        <v>933</v>
      </c>
      <c r="D784" s="55" t="s">
        <v>933</v>
      </c>
      <c r="E784" s="55" t="s">
        <v>1932</v>
      </c>
      <c r="F784" s="55" t="s">
        <v>1667</v>
      </c>
      <c r="G784" s="78"/>
      <c r="H784" s="78"/>
      <c r="I784" s="164"/>
      <c r="J784" s="72"/>
      <c r="K784" s="57"/>
      <c r="L784" s="56"/>
      <c r="M784" s="56"/>
      <c r="O784" s="53" t="str">
        <f>IF(K784&gt;0,COUNTIF($K$9:K784,"&gt;0")," ")</f>
        <v> </v>
      </c>
      <c r="P784" s="84"/>
      <c r="Q784" s="84"/>
      <c r="R784" s="84"/>
    </row>
    <row r="785" spans="1:18" s="6" customFormat="1" ht="13.5" customHeight="1">
      <c r="A785" s="54" t="s">
        <v>2820</v>
      </c>
      <c r="B785" s="54" t="str">
        <f t="shared" si="14"/>
        <v> </v>
      </c>
      <c r="C785" s="55" t="s">
        <v>934</v>
      </c>
      <c r="D785" s="55" t="s">
        <v>934</v>
      </c>
      <c r="E785" s="55" t="s">
        <v>935</v>
      </c>
      <c r="F785" s="55" t="s">
        <v>1668</v>
      </c>
      <c r="G785" s="78"/>
      <c r="H785" s="78"/>
      <c r="I785" s="164"/>
      <c r="J785" s="72"/>
      <c r="K785" s="57"/>
      <c r="L785" s="56"/>
      <c r="M785" s="56"/>
      <c r="O785" s="53" t="str">
        <f>IF(K785&gt;0,COUNTIF($K$9:K785,"&gt;0")," ")</f>
        <v> </v>
      </c>
      <c r="P785" s="84"/>
      <c r="Q785" s="84"/>
      <c r="R785" s="84"/>
    </row>
    <row r="786" spans="1:18" s="5" customFormat="1" ht="13.5" customHeight="1">
      <c r="A786" s="54">
        <v>313</v>
      </c>
      <c r="B786" s="54">
        <f t="shared" si="14"/>
        <v>313</v>
      </c>
      <c r="C786" s="55" t="s">
        <v>936</v>
      </c>
      <c r="D786" s="55" t="s">
        <v>936</v>
      </c>
      <c r="E786" s="55" t="s">
        <v>795</v>
      </c>
      <c r="F786" s="55" t="s">
        <v>1669</v>
      </c>
      <c r="G786" s="78" t="s">
        <v>2898</v>
      </c>
      <c r="H786" s="78" t="s">
        <v>2898</v>
      </c>
      <c r="I786" s="164">
        <v>752</v>
      </c>
      <c r="J786" s="72">
        <f>I786</f>
        <v>752</v>
      </c>
      <c r="K786" s="114"/>
      <c r="L786" s="56">
        <f>ROUND(I786*K786,2)</f>
        <v>0</v>
      </c>
      <c r="M786" s="56" t="e">
        <f>ROUND(J786*#REF!,2)</f>
        <v>#REF!</v>
      </c>
      <c r="O786" s="53" t="str">
        <f>IF(K786&gt;0,COUNTIF($K$9:K786,"&gt;0")," ")</f>
        <v> </v>
      </c>
      <c r="P786" s="84"/>
      <c r="Q786" s="84"/>
      <c r="R786" s="84"/>
    </row>
    <row r="787" spans="1:18" s="5" customFormat="1" ht="13.5" customHeight="1">
      <c r="A787" s="54">
        <v>314</v>
      </c>
      <c r="B787" s="54">
        <f t="shared" si="14"/>
        <v>314</v>
      </c>
      <c r="C787" s="55" t="s">
        <v>937</v>
      </c>
      <c r="D787" s="55" t="s">
        <v>937</v>
      </c>
      <c r="E787" s="55" t="s">
        <v>938</v>
      </c>
      <c r="F787" s="55" t="s">
        <v>1670</v>
      </c>
      <c r="G787" s="78" t="s">
        <v>2898</v>
      </c>
      <c r="H787" s="78" t="s">
        <v>2898</v>
      </c>
      <c r="I787" s="164">
        <v>14346</v>
      </c>
      <c r="J787" s="72">
        <f>I787</f>
        <v>14346</v>
      </c>
      <c r="K787" s="114"/>
      <c r="L787" s="56">
        <f>ROUND(I787*K787,2)</f>
        <v>0</v>
      </c>
      <c r="M787" s="56" t="e">
        <f>ROUND(J787*#REF!,2)</f>
        <v>#REF!</v>
      </c>
      <c r="O787" s="53" t="str">
        <f>IF(K787&gt;0,COUNTIF($K$9:K787,"&gt;0")," ")</f>
        <v> </v>
      </c>
      <c r="P787" s="84"/>
      <c r="Q787" s="84"/>
      <c r="R787" s="84"/>
    </row>
    <row r="788" spans="1:18" s="5" customFormat="1" ht="13.5" customHeight="1">
      <c r="A788" s="54">
        <v>315</v>
      </c>
      <c r="B788" s="54">
        <f t="shared" si="14"/>
        <v>315</v>
      </c>
      <c r="C788" s="55" t="s">
        <v>939</v>
      </c>
      <c r="D788" s="55" t="s">
        <v>939</v>
      </c>
      <c r="E788" s="55" t="s">
        <v>940</v>
      </c>
      <c r="F788" s="55" t="s">
        <v>1671</v>
      </c>
      <c r="G788" s="78" t="s">
        <v>2904</v>
      </c>
      <c r="H788" s="78" t="s">
        <v>2904</v>
      </c>
      <c r="I788" s="164">
        <v>26.76</v>
      </c>
      <c r="J788" s="72">
        <f>I788</f>
        <v>26.76</v>
      </c>
      <c r="K788" s="114"/>
      <c r="L788" s="56">
        <f>ROUND(I788*K788,2)</f>
        <v>0</v>
      </c>
      <c r="M788" s="56" t="e">
        <f>ROUND(J788*#REF!,2)</f>
        <v>#REF!</v>
      </c>
      <c r="O788" s="53" t="str">
        <f>IF(K788&gt;0,COUNTIF($K$9:K788,"&gt;0")," ")</f>
        <v> </v>
      </c>
      <c r="P788" s="84"/>
      <c r="Q788" s="84"/>
      <c r="R788" s="84"/>
    </row>
    <row r="789" spans="1:18" s="6" customFormat="1" ht="13.5" customHeight="1">
      <c r="A789" s="54" t="s">
        <v>2820</v>
      </c>
      <c r="B789" s="54" t="str">
        <f t="shared" si="14"/>
        <v> </v>
      </c>
      <c r="C789" s="55" t="s">
        <v>941</v>
      </c>
      <c r="D789" s="55" t="s">
        <v>941</v>
      </c>
      <c r="E789" s="55" t="s">
        <v>942</v>
      </c>
      <c r="F789" s="55" t="s">
        <v>1672</v>
      </c>
      <c r="G789" s="78"/>
      <c r="H789" s="78"/>
      <c r="I789" s="164"/>
      <c r="J789" s="72"/>
      <c r="K789" s="57"/>
      <c r="L789" s="56"/>
      <c r="M789" s="56"/>
      <c r="O789" s="53" t="str">
        <f>IF(K789&gt;0,COUNTIF($K$9:K789,"&gt;0")," ")</f>
        <v> </v>
      </c>
      <c r="P789" s="84"/>
      <c r="Q789" s="84"/>
      <c r="R789" s="84"/>
    </row>
    <row r="790" spans="1:18" s="5" customFormat="1" ht="13.5" customHeight="1">
      <c r="A790" s="54">
        <v>316</v>
      </c>
      <c r="B790" s="54">
        <f t="shared" si="14"/>
        <v>316</v>
      </c>
      <c r="C790" s="55" t="s">
        <v>943</v>
      </c>
      <c r="D790" s="55" t="s">
        <v>943</v>
      </c>
      <c r="E790" s="55" t="s">
        <v>944</v>
      </c>
      <c r="F790" s="55" t="s">
        <v>1673</v>
      </c>
      <c r="G790" s="78" t="s">
        <v>2898</v>
      </c>
      <c r="H790" s="78" t="s">
        <v>2898</v>
      </c>
      <c r="I790" s="164">
        <v>251.11</v>
      </c>
      <c r="J790" s="72">
        <f>I790</f>
        <v>251.11</v>
      </c>
      <c r="K790" s="114"/>
      <c r="L790" s="56">
        <f>ROUND(I790*K790,2)</f>
        <v>0</v>
      </c>
      <c r="M790" s="56" t="e">
        <f>ROUND(J790*#REF!,2)</f>
        <v>#REF!</v>
      </c>
      <c r="O790" s="53" t="str">
        <f>IF(K790&gt;0,COUNTIF($K$9:K790,"&gt;0")," ")</f>
        <v> </v>
      </c>
      <c r="P790" s="84"/>
      <c r="Q790" s="84"/>
      <c r="R790" s="84"/>
    </row>
    <row r="791" spans="1:18" s="5" customFormat="1" ht="13.5" customHeight="1">
      <c r="A791" s="54">
        <v>317</v>
      </c>
      <c r="B791" s="54">
        <f t="shared" si="14"/>
        <v>317</v>
      </c>
      <c r="C791" s="55" t="s">
        <v>945</v>
      </c>
      <c r="D791" s="55" t="s">
        <v>945</v>
      </c>
      <c r="E791" s="55" t="s">
        <v>946</v>
      </c>
      <c r="F791" s="55" t="s">
        <v>1674</v>
      </c>
      <c r="G791" s="78" t="s">
        <v>2898</v>
      </c>
      <c r="H791" s="78" t="s">
        <v>2898</v>
      </c>
      <c r="I791" s="164">
        <v>472.5</v>
      </c>
      <c r="J791" s="72">
        <f>I791</f>
        <v>472.5</v>
      </c>
      <c r="K791" s="114"/>
      <c r="L791" s="56">
        <f>ROUND(I791*K791,2)</f>
        <v>0</v>
      </c>
      <c r="M791" s="56" t="e">
        <f>ROUND(J791*#REF!,2)</f>
        <v>#REF!</v>
      </c>
      <c r="O791" s="53" t="str">
        <f>IF(K791&gt;0,COUNTIF($K$9:K791,"&gt;0")," ")</f>
        <v> </v>
      </c>
      <c r="P791" s="84"/>
      <c r="Q791" s="84"/>
      <c r="R791" s="84"/>
    </row>
    <row r="792" spans="1:18" s="6" customFormat="1" ht="13.5" customHeight="1">
      <c r="A792" s="54" t="s">
        <v>2820</v>
      </c>
      <c r="B792" s="54" t="str">
        <f t="shared" si="14"/>
        <v> </v>
      </c>
      <c r="C792" s="55" t="s">
        <v>947</v>
      </c>
      <c r="D792" s="55" t="s">
        <v>947</v>
      </c>
      <c r="E792" s="55" t="s">
        <v>1933</v>
      </c>
      <c r="F792" s="55" t="s">
        <v>1675</v>
      </c>
      <c r="G792" s="78"/>
      <c r="H792" s="78"/>
      <c r="I792" s="164"/>
      <c r="J792" s="72"/>
      <c r="K792" s="57"/>
      <c r="L792" s="56"/>
      <c r="M792" s="56"/>
      <c r="O792" s="53" t="str">
        <f>IF(K792&gt;0,COUNTIF($K$9:K792,"&gt;0")," ")</f>
        <v> </v>
      </c>
      <c r="P792" s="84"/>
      <c r="Q792" s="84"/>
      <c r="R792" s="84"/>
    </row>
    <row r="793" spans="1:18" s="6" customFormat="1" ht="13.5" customHeight="1">
      <c r="A793" s="54" t="s">
        <v>2820</v>
      </c>
      <c r="B793" s="54" t="str">
        <f t="shared" si="14"/>
        <v> </v>
      </c>
      <c r="C793" s="55" t="s">
        <v>948</v>
      </c>
      <c r="D793" s="55" t="s">
        <v>948</v>
      </c>
      <c r="E793" s="55" t="s">
        <v>1934</v>
      </c>
      <c r="F793" s="55" t="s">
        <v>1676</v>
      </c>
      <c r="G793" s="78"/>
      <c r="H793" s="78"/>
      <c r="I793" s="164"/>
      <c r="J793" s="72"/>
      <c r="K793" s="57"/>
      <c r="L793" s="56"/>
      <c r="M793" s="56"/>
      <c r="O793" s="53" t="str">
        <f>IF(K793&gt;0,COUNTIF($K$9:K793,"&gt;0")," ")</f>
        <v> </v>
      </c>
      <c r="P793" s="84"/>
      <c r="Q793" s="84"/>
      <c r="R793" s="84"/>
    </row>
    <row r="794" spans="1:18" s="6" customFormat="1" ht="13.5" customHeight="1">
      <c r="A794" s="54" t="s">
        <v>2820</v>
      </c>
      <c r="B794" s="54" t="str">
        <f t="shared" si="14"/>
        <v> </v>
      </c>
      <c r="C794" s="55" t="s">
        <v>949</v>
      </c>
      <c r="D794" s="55" t="s">
        <v>949</v>
      </c>
      <c r="E794" s="55" t="s">
        <v>950</v>
      </c>
      <c r="F794" s="55" t="s">
        <v>1677</v>
      </c>
      <c r="G794" s="78"/>
      <c r="H794" s="78"/>
      <c r="I794" s="164"/>
      <c r="J794" s="72"/>
      <c r="K794" s="57"/>
      <c r="L794" s="56"/>
      <c r="M794" s="56"/>
      <c r="O794" s="53" t="str">
        <f>IF(K794&gt;0,COUNTIF($K$9:K794,"&gt;0")," ")</f>
        <v> </v>
      </c>
      <c r="P794" s="84"/>
      <c r="Q794" s="84"/>
      <c r="R794" s="84"/>
    </row>
    <row r="795" spans="1:18" s="5" customFormat="1" ht="13.5" customHeight="1">
      <c r="A795" s="54">
        <v>318</v>
      </c>
      <c r="B795" s="54">
        <f t="shared" si="14"/>
        <v>318</v>
      </c>
      <c r="C795" s="55" t="s">
        <v>951</v>
      </c>
      <c r="D795" s="55" t="s">
        <v>951</v>
      </c>
      <c r="E795" s="55" t="s">
        <v>952</v>
      </c>
      <c r="F795" s="55" t="s">
        <v>1678</v>
      </c>
      <c r="G795" s="78" t="s">
        <v>2903</v>
      </c>
      <c r="H795" s="78" t="s">
        <v>2903</v>
      </c>
      <c r="I795" s="164">
        <v>5465.5</v>
      </c>
      <c r="J795" s="72">
        <f>I795</f>
        <v>5465.5</v>
      </c>
      <c r="K795" s="114"/>
      <c r="L795" s="56">
        <f>ROUND(I795*K795,2)</f>
        <v>0</v>
      </c>
      <c r="M795" s="56" t="e">
        <f>ROUND(J795*#REF!,2)</f>
        <v>#REF!</v>
      </c>
      <c r="O795" s="53" t="str">
        <f>IF(K795&gt;0,COUNTIF($K$9:K795,"&gt;0")," ")</f>
        <v> </v>
      </c>
      <c r="P795" s="84"/>
      <c r="Q795" s="84"/>
      <c r="R795" s="84"/>
    </row>
    <row r="796" spans="1:18" s="5" customFormat="1" ht="13.5" customHeight="1">
      <c r="A796" s="54">
        <v>319</v>
      </c>
      <c r="B796" s="54">
        <f t="shared" si="14"/>
        <v>319</v>
      </c>
      <c r="C796" s="55" t="s">
        <v>953</v>
      </c>
      <c r="D796" s="55" t="s">
        <v>953</v>
      </c>
      <c r="E796" s="55" t="s">
        <v>954</v>
      </c>
      <c r="F796" s="55" t="s">
        <v>1679</v>
      </c>
      <c r="G796" s="78" t="s">
        <v>2903</v>
      </c>
      <c r="H796" s="78" t="s">
        <v>2903</v>
      </c>
      <c r="I796" s="164">
        <v>360</v>
      </c>
      <c r="J796" s="72">
        <f>I796</f>
        <v>360</v>
      </c>
      <c r="K796" s="114"/>
      <c r="L796" s="56">
        <f>ROUND(I796*K796,2)</f>
        <v>0</v>
      </c>
      <c r="M796" s="56" t="e">
        <f>ROUND(J796*#REF!,2)</f>
        <v>#REF!</v>
      </c>
      <c r="O796" s="53" t="str">
        <f>IF(K796&gt;0,COUNTIF($K$9:K796,"&gt;0")," ")</f>
        <v> </v>
      </c>
      <c r="P796" s="84"/>
      <c r="Q796" s="84"/>
      <c r="R796" s="84"/>
    </row>
    <row r="797" spans="1:18" s="6" customFormat="1" ht="13.5" customHeight="1">
      <c r="A797" s="54" t="s">
        <v>2820</v>
      </c>
      <c r="B797" s="54" t="str">
        <f t="shared" si="14"/>
        <v> </v>
      </c>
      <c r="C797" s="55" t="s">
        <v>955</v>
      </c>
      <c r="D797" s="55" t="s">
        <v>955</v>
      </c>
      <c r="E797" s="55" t="s">
        <v>1935</v>
      </c>
      <c r="F797" s="55" t="s">
        <v>1680</v>
      </c>
      <c r="G797" s="78"/>
      <c r="H797" s="78"/>
      <c r="I797" s="164"/>
      <c r="J797" s="72"/>
      <c r="K797" s="57"/>
      <c r="L797" s="56"/>
      <c r="M797" s="56"/>
      <c r="O797" s="53" t="str">
        <f>IF(K797&gt;0,COUNTIF($K$9:K797,"&gt;0")," ")</f>
        <v> </v>
      </c>
      <c r="P797" s="84"/>
      <c r="Q797" s="84"/>
      <c r="R797" s="84"/>
    </row>
    <row r="798" spans="1:18" s="6" customFormat="1" ht="13.5" customHeight="1">
      <c r="A798" s="54" t="s">
        <v>2820</v>
      </c>
      <c r="B798" s="54" t="str">
        <f t="shared" si="14"/>
        <v> </v>
      </c>
      <c r="C798" s="55" t="s">
        <v>1977</v>
      </c>
      <c r="D798" s="55" t="s">
        <v>1977</v>
      </c>
      <c r="E798" s="55" t="s">
        <v>1936</v>
      </c>
      <c r="F798" s="55" t="s">
        <v>1681</v>
      </c>
      <c r="G798" s="78"/>
      <c r="H798" s="78"/>
      <c r="I798" s="164"/>
      <c r="J798" s="72"/>
      <c r="K798" s="57"/>
      <c r="L798" s="56"/>
      <c r="M798" s="56"/>
      <c r="O798" s="53" t="str">
        <f>IF(K798&gt;0,COUNTIF($K$9:K798,"&gt;0")," ")</f>
        <v> </v>
      </c>
      <c r="P798" s="84"/>
      <c r="Q798" s="84"/>
      <c r="R798" s="84"/>
    </row>
    <row r="799" spans="1:18" s="6" customFormat="1" ht="13.5" customHeight="1">
      <c r="A799" s="54" t="s">
        <v>2820</v>
      </c>
      <c r="B799" s="54" t="str">
        <f t="shared" si="14"/>
        <v> </v>
      </c>
      <c r="C799" s="55" t="s">
        <v>956</v>
      </c>
      <c r="D799" s="55" t="s">
        <v>956</v>
      </c>
      <c r="E799" s="55" t="s">
        <v>1937</v>
      </c>
      <c r="F799" s="55" t="s">
        <v>1682</v>
      </c>
      <c r="G799" s="78"/>
      <c r="H799" s="78"/>
      <c r="I799" s="164"/>
      <c r="J799" s="72"/>
      <c r="K799" s="57"/>
      <c r="L799" s="56"/>
      <c r="M799" s="56"/>
      <c r="O799" s="53" t="str">
        <f>IF(K799&gt;0,COUNTIF($K$9:K799,"&gt;0")," ")</f>
        <v> </v>
      </c>
      <c r="P799" s="84"/>
      <c r="Q799" s="84"/>
      <c r="R799" s="84"/>
    </row>
    <row r="800" spans="1:18" s="5" customFormat="1" ht="13.5" customHeight="1">
      <c r="A800" s="54">
        <v>320</v>
      </c>
      <c r="B800" s="54">
        <f t="shared" si="14"/>
        <v>320</v>
      </c>
      <c r="C800" s="55" t="s">
        <v>957</v>
      </c>
      <c r="D800" s="55" t="s">
        <v>957</v>
      </c>
      <c r="E800" s="55" t="s">
        <v>1938</v>
      </c>
      <c r="F800" s="55" t="s">
        <v>1683</v>
      </c>
      <c r="G800" s="78" t="s">
        <v>2901</v>
      </c>
      <c r="H800" s="78" t="s">
        <v>2903</v>
      </c>
      <c r="I800" s="164">
        <v>600</v>
      </c>
      <c r="J800" s="72">
        <f>I800</f>
        <v>600</v>
      </c>
      <c r="K800" s="114"/>
      <c r="L800" s="56">
        <f>ROUND(I800*K800,2)</f>
        <v>0</v>
      </c>
      <c r="M800" s="56" t="e">
        <f>ROUND(J800*#REF!,2)</f>
        <v>#REF!</v>
      </c>
      <c r="O800" s="53" t="str">
        <f>IF(K800&gt;0,COUNTIF($K$9:K800,"&gt;0")," ")</f>
        <v> </v>
      </c>
      <c r="P800" s="84"/>
      <c r="Q800" s="84"/>
      <c r="R800" s="84"/>
    </row>
    <row r="801" spans="1:18" s="5" customFormat="1" ht="13.5" customHeight="1">
      <c r="A801" s="54">
        <v>321</v>
      </c>
      <c r="B801" s="54">
        <f t="shared" si="14"/>
        <v>321</v>
      </c>
      <c r="C801" s="55" t="s">
        <v>958</v>
      </c>
      <c r="D801" s="55" t="s">
        <v>958</v>
      </c>
      <c r="E801" s="55" t="s">
        <v>1939</v>
      </c>
      <c r="F801" s="55" t="s">
        <v>1684</v>
      </c>
      <c r="G801" s="78" t="s">
        <v>2901</v>
      </c>
      <c r="H801" s="78" t="s">
        <v>2903</v>
      </c>
      <c r="I801" s="164">
        <v>128</v>
      </c>
      <c r="J801" s="72">
        <f>I801</f>
        <v>128</v>
      </c>
      <c r="K801" s="114"/>
      <c r="L801" s="56">
        <f>ROUND(I801*K801,2)</f>
        <v>0</v>
      </c>
      <c r="M801" s="56" t="e">
        <f>ROUND(J801*#REF!,2)</f>
        <v>#REF!</v>
      </c>
      <c r="O801" s="53" t="str">
        <f>IF(K801&gt;0,COUNTIF($K$9:K801,"&gt;0")," ")</f>
        <v> </v>
      </c>
      <c r="P801" s="84"/>
      <c r="Q801" s="84"/>
      <c r="R801" s="84"/>
    </row>
    <row r="802" spans="1:18" s="5" customFormat="1" ht="13.5" customHeight="1">
      <c r="A802" s="54">
        <v>322</v>
      </c>
      <c r="B802" s="54">
        <f t="shared" si="14"/>
        <v>322</v>
      </c>
      <c r="C802" s="55" t="s">
        <v>959</v>
      </c>
      <c r="D802" s="55" t="s">
        <v>959</v>
      </c>
      <c r="E802" s="55" t="s">
        <v>1940</v>
      </c>
      <c r="F802" s="55" t="s">
        <v>1685</v>
      </c>
      <c r="G802" s="78" t="s">
        <v>2901</v>
      </c>
      <c r="H802" s="78" t="s">
        <v>2903</v>
      </c>
      <c r="I802" s="164">
        <v>320</v>
      </c>
      <c r="J802" s="72">
        <f>I802</f>
        <v>320</v>
      </c>
      <c r="K802" s="114"/>
      <c r="L802" s="56">
        <f>ROUND(I802*K802,2)</f>
        <v>0</v>
      </c>
      <c r="M802" s="56" t="e">
        <f>ROUND(J802*#REF!,2)</f>
        <v>#REF!</v>
      </c>
      <c r="O802" s="53" t="str">
        <f>IF(K802&gt;0,COUNTIF($K$9:K802,"&gt;0")," ")</f>
        <v> </v>
      </c>
      <c r="P802" s="84"/>
      <c r="Q802" s="84"/>
      <c r="R802" s="84"/>
    </row>
    <row r="803" spans="1:18" s="6" customFormat="1" ht="13.5" customHeight="1">
      <c r="A803" s="54" t="s">
        <v>2820</v>
      </c>
      <c r="B803" s="54" t="str">
        <f t="shared" si="14"/>
        <v> </v>
      </c>
      <c r="C803" s="55" t="s">
        <v>960</v>
      </c>
      <c r="D803" s="55" t="s">
        <v>960</v>
      </c>
      <c r="E803" s="55" t="s">
        <v>1941</v>
      </c>
      <c r="F803" s="55" t="s">
        <v>1686</v>
      </c>
      <c r="G803" s="78"/>
      <c r="H803" s="78"/>
      <c r="I803" s="164"/>
      <c r="J803" s="72"/>
      <c r="K803" s="57"/>
      <c r="L803" s="56"/>
      <c r="M803" s="56"/>
      <c r="O803" s="53" t="str">
        <f>IF(K803&gt;0,COUNTIF($K$9:K803,"&gt;0")," ")</f>
        <v> </v>
      </c>
      <c r="P803" s="84"/>
      <c r="Q803" s="84"/>
      <c r="R803" s="84"/>
    </row>
    <row r="804" spans="1:18" s="5" customFormat="1" ht="13.5" customHeight="1">
      <c r="A804" s="54" t="s">
        <v>2820</v>
      </c>
      <c r="B804" s="54" t="str">
        <f t="shared" si="14"/>
        <v> </v>
      </c>
      <c r="C804" s="55" t="s">
        <v>1542</v>
      </c>
      <c r="D804" s="55" t="s">
        <v>1542</v>
      </c>
      <c r="E804" s="55" t="s">
        <v>1942</v>
      </c>
      <c r="F804" s="55" t="s">
        <v>1687</v>
      </c>
      <c r="G804" s="78"/>
      <c r="H804" s="78"/>
      <c r="I804" s="164"/>
      <c r="J804" s="72"/>
      <c r="K804" s="57"/>
      <c r="L804" s="56"/>
      <c r="M804" s="56"/>
      <c r="O804" s="53" t="str">
        <f>IF(K804&gt;0,COUNTIF($K$9:K804,"&gt;0")," ")</f>
        <v> </v>
      </c>
      <c r="P804" s="84"/>
      <c r="Q804" s="84"/>
      <c r="R804" s="84"/>
    </row>
    <row r="805" spans="1:18" s="6" customFormat="1" ht="13.5" customHeight="1">
      <c r="A805" s="54" t="s">
        <v>2820</v>
      </c>
      <c r="B805" s="54" t="str">
        <f t="shared" si="14"/>
        <v> </v>
      </c>
      <c r="C805" s="55" t="s">
        <v>1543</v>
      </c>
      <c r="D805" s="55" t="s">
        <v>1543</v>
      </c>
      <c r="E805" s="55" t="s">
        <v>961</v>
      </c>
      <c r="F805" s="55" t="s">
        <v>1688</v>
      </c>
      <c r="G805" s="78"/>
      <c r="H805" s="78"/>
      <c r="I805" s="164"/>
      <c r="J805" s="72"/>
      <c r="K805" s="57"/>
      <c r="L805" s="56"/>
      <c r="M805" s="56"/>
      <c r="O805" s="53" t="str">
        <f>IF(K805&gt;0,COUNTIF($K$9:K805,"&gt;0")," ")</f>
        <v> </v>
      </c>
      <c r="P805" s="84"/>
      <c r="Q805" s="84"/>
      <c r="R805" s="84"/>
    </row>
    <row r="806" spans="1:18" s="5" customFormat="1" ht="13.5" customHeight="1">
      <c r="A806" s="54">
        <v>323</v>
      </c>
      <c r="B806" s="54">
        <f t="shared" si="14"/>
        <v>323</v>
      </c>
      <c r="C806" s="55" t="s">
        <v>1544</v>
      </c>
      <c r="D806" s="55" t="s">
        <v>1544</v>
      </c>
      <c r="E806" s="55" t="s">
        <v>1943</v>
      </c>
      <c r="F806" s="55" t="s">
        <v>1689</v>
      </c>
      <c r="G806" s="78" t="s">
        <v>2899</v>
      </c>
      <c r="H806" s="78" t="s">
        <v>2899</v>
      </c>
      <c r="I806" s="164">
        <v>4706</v>
      </c>
      <c r="J806" s="72">
        <f>I806</f>
        <v>4706</v>
      </c>
      <c r="K806" s="114"/>
      <c r="L806" s="56">
        <f>ROUND(I806*K806,2)</f>
        <v>0</v>
      </c>
      <c r="M806" s="56" t="e">
        <f>ROUND(J806*#REF!,2)</f>
        <v>#REF!</v>
      </c>
      <c r="O806" s="53" t="str">
        <f>IF(K806&gt;0,COUNTIF($K$9:K806,"&gt;0")," ")</f>
        <v> </v>
      </c>
      <c r="P806" s="84"/>
      <c r="Q806" s="84"/>
      <c r="R806" s="84"/>
    </row>
    <row r="807" spans="1:18" s="6" customFormat="1" ht="13.5" customHeight="1">
      <c r="A807" s="54" t="s">
        <v>2820</v>
      </c>
      <c r="B807" s="54" t="str">
        <f t="shared" si="14"/>
        <v> </v>
      </c>
      <c r="C807" s="55" t="s">
        <v>2800</v>
      </c>
      <c r="D807" s="55" t="s">
        <v>2800</v>
      </c>
      <c r="E807" s="55" t="s">
        <v>1947</v>
      </c>
      <c r="F807" s="55" t="s">
        <v>1798</v>
      </c>
      <c r="G807" s="78"/>
      <c r="H807" s="78"/>
      <c r="I807" s="164"/>
      <c r="J807" s="72"/>
      <c r="K807" s="57"/>
      <c r="L807" s="56"/>
      <c r="M807" s="56"/>
      <c r="O807" s="53" t="str">
        <f>IF(K807&gt;0,COUNTIF($K$9:K807,"&gt;0")," ")</f>
        <v> </v>
      </c>
      <c r="P807" s="84"/>
      <c r="Q807" s="84"/>
      <c r="R807" s="84"/>
    </row>
    <row r="808" spans="1:18" s="5" customFormat="1" ht="13.5" customHeight="1">
      <c r="A808" s="54">
        <v>324</v>
      </c>
      <c r="B808" s="54">
        <f t="shared" si="14"/>
        <v>324</v>
      </c>
      <c r="C808" s="55" t="s">
        <v>2801</v>
      </c>
      <c r="D808" s="55" t="s">
        <v>2801</v>
      </c>
      <c r="E808" s="55" t="s">
        <v>1948</v>
      </c>
      <c r="F808" s="55" t="s">
        <v>1799</v>
      </c>
      <c r="G808" s="78" t="s">
        <v>2903</v>
      </c>
      <c r="H808" s="78" t="s">
        <v>2903</v>
      </c>
      <c r="I808" s="164">
        <v>3612</v>
      </c>
      <c r="J808" s="72">
        <f aca="true" t="shared" si="15" ref="J808:J815">I808</f>
        <v>3612</v>
      </c>
      <c r="K808" s="114"/>
      <c r="L808" s="56">
        <f aca="true" t="shared" si="16" ref="L808:L815">ROUND(I808*K808,2)</f>
        <v>0</v>
      </c>
      <c r="M808" s="56" t="e">
        <f>ROUND(J808*#REF!,2)</f>
        <v>#REF!</v>
      </c>
      <c r="O808" s="53" t="str">
        <f>IF(K808&gt;0,COUNTIF($K$9:K808,"&gt;0")," ")</f>
        <v> </v>
      </c>
      <c r="P808" s="84"/>
      <c r="Q808" s="84"/>
      <c r="R808" s="84"/>
    </row>
    <row r="809" spans="1:18" s="5" customFormat="1" ht="13.5" customHeight="1">
      <c r="A809" s="54">
        <v>325</v>
      </c>
      <c r="B809" s="54">
        <f t="shared" si="14"/>
        <v>325</v>
      </c>
      <c r="C809" s="55" t="s">
        <v>2802</v>
      </c>
      <c r="D809" s="55" t="s">
        <v>2802</v>
      </c>
      <c r="E809" s="55" t="s">
        <v>1949</v>
      </c>
      <c r="F809" s="55" t="s">
        <v>1800</v>
      </c>
      <c r="G809" s="78" t="s">
        <v>2903</v>
      </c>
      <c r="H809" s="78" t="s">
        <v>2903</v>
      </c>
      <c r="I809" s="164">
        <v>1274.4</v>
      </c>
      <c r="J809" s="72">
        <f t="shared" si="15"/>
        <v>1274.4</v>
      </c>
      <c r="K809" s="114"/>
      <c r="L809" s="56">
        <f t="shared" si="16"/>
        <v>0</v>
      </c>
      <c r="M809" s="56" t="e">
        <f>ROUND(J809*#REF!,2)</f>
        <v>#REF!</v>
      </c>
      <c r="O809" s="53" t="str">
        <f>IF(K809&gt;0,COUNTIF($K$9:K809,"&gt;0")," ")</f>
        <v> </v>
      </c>
      <c r="P809" s="84"/>
      <c r="Q809" s="84"/>
      <c r="R809" s="84"/>
    </row>
    <row r="810" spans="1:18" s="5" customFormat="1" ht="13.5" customHeight="1">
      <c r="A810" s="54">
        <v>326</v>
      </c>
      <c r="B810" s="54">
        <f t="shared" si="14"/>
        <v>326</v>
      </c>
      <c r="C810" s="55" t="s">
        <v>2803</v>
      </c>
      <c r="D810" s="55" t="s">
        <v>2803</v>
      </c>
      <c r="E810" s="55" t="s">
        <v>962</v>
      </c>
      <c r="F810" s="55" t="s">
        <v>1801</v>
      </c>
      <c r="G810" s="78" t="s">
        <v>2903</v>
      </c>
      <c r="H810" s="78" t="s">
        <v>2903</v>
      </c>
      <c r="I810" s="164">
        <v>4900.85</v>
      </c>
      <c r="J810" s="72">
        <f t="shared" si="15"/>
        <v>4900.85</v>
      </c>
      <c r="K810" s="114"/>
      <c r="L810" s="56">
        <f t="shared" si="16"/>
        <v>0</v>
      </c>
      <c r="M810" s="56" t="e">
        <f>ROUND(J810*#REF!,2)</f>
        <v>#REF!</v>
      </c>
      <c r="O810" s="53" t="str">
        <f>IF(K810&gt;0,COUNTIF($K$9:K810,"&gt;0")," ")</f>
        <v> </v>
      </c>
      <c r="P810" s="84"/>
      <c r="Q810" s="84"/>
      <c r="R810" s="84"/>
    </row>
    <row r="811" spans="1:18" s="5" customFormat="1" ht="13.5" customHeight="1">
      <c r="A811" s="54">
        <v>327</v>
      </c>
      <c r="B811" s="54">
        <f t="shared" si="14"/>
        <v>327</v>
      </c>
      <c r="C811" s="55" t="s">
        <v>2804</v>
      </c>
      <c r="D811" s="55" t="s">
        <v>2804</v>
      </c>
      <c r="E811" s="55" t="s">
        <v>963</v>
      </c>
      <c r="F811" s="55" t="s">
        <v>1802</v>
      </c>
      <c r="G811" s="78" t="s">
        <v>2903</v>
      </c>
      <c r="H811" s="78" t="s">
        <v>2903</v>
      </c>
      <c r="I811" s="164">
        <v>27.36</v>
      </c>
      <c r="J811" s="72">
        <f t="shared" si="15"/>
        <v>27.36</v>
      </c>
      <c r="K811" s="114"/>
      <c r="L811" s="56">
        <f t="shared" si="16"/>
        <v>0</v>
      </c>
      <c r="M811" s="56" t="e">
        <f>ROUND(J811*#REF!,2)</f>
        <v>#REF!</v>
      </c>
      <c r="O811" s="53" t="str">
        <f>IF(K811&gt;0,COUNTIF($K$9:K811,"&gt;0")," ")</f>
        <v> </v>
      </c>
      <c r="P811" s="84"/>
      <c r="Q811" s="84"/>
      <c r="R811" s="84"/>
    </row>
    <row r="812" spans="1:18" s="5" customFormat="1" ht="13.5" customHeight="1">
      <c r="A812" s="54">
        <v>328</v>
      </c>
      <c r="B812" s="54">
        <f t="shared" si="14"/>
        <v>328</v>
      </c>
      <c r="C812" s="55" t="s">
        <v>2805</v>
      </c>
      <c r="D812" s="55" t="s">
        <v>2805</v>
      </c>
      <c r="E812" s="55" t="s">
        <v>964</v>
      </c>
      <c r="F812" s="55" t="s">
        <v>1803</v>
      </c>
      <c r="G812" s="78" t="s">
        <v>2903</v>
      </c>
      <c r="H812" s="78" t="s">
        <v>2903</v>
      </c>
      <c r="I812" s="164">
        <v>7159.5</v>
      </c>
      <c r="J812" s="72">
        <f t="shared" si="15"/>
        <v>7159.5</v>
      </c>
      <c r="K812" s="114"/>
      <c r="L812" s="56">
        <f t="shared" si="16"/>
        <v>0</v>
      </c>
      <c r="M812" s="56" t="e">
        <f>ROUND(J812*#REF!,2)</f>
        <v>#REF!</v>
      </c>
      <c r="O812" s="53" t="str">
        <f>IF(K812&gt;0,COUNTIF($K$9:K812,"&gt;0")," ")</f>
        <v> </v>
      </c>
      <c r="P812" s="84"/>
      <c r="Q812" s="84"/>
      <c r="R812" s="84"/>
    </row>
    <row r="813" spans="1:18" s="5" customFormat="1" ht="13.5" customHeight="1">
      <c r="A813" s="54">
        <v>329</v>
      </c>
      <c r="B813" s="54">
        <f t="shared" si="14"/>
        <v>329</v>
      </c>
      <c r="C813" s="55" t="s">
        <v>2806</v>
      </c>
      <c r="D813" s="55" t="s">
        <v>2806</v>
      </c>
      <c r="E813" s="55" t="s">
        <v>965</v>
      </c>
      <c r="F813" s="55" t="s">
        <v>1804</v>
      </c>
      <c r="G813" s="78" t="s">
        <v>2903</v>
      </c>
      <c r="H813" s="78" t="s">
        <v>2903</v>
      </c>
      <c r="I813" s="164">
        <v>7159.5</v>
      </c>
      <c r="J813" s="72">
        <f t="shared" si="15"/>
        <v>7159.5</v>
      </c>
      <c r="K813" s="114"/>
      <c r="L813" s="56">
        <f t="shared" si="16"/>
        <v>0</v>
      </c>
      <c r="M813" s="56" t="e">
        <f>ROUND(J813*#REF!,2)</f>
        <v>#REF!</v>
      </c>
      <c r="O813" s="53" t="str">
        <f>IF(K813&gt;0,COUNTIF($K$9:K813,"&gt;0")," ")</f>
        <v> </v>
      </c>
      <c r="P813" s="84"/>
      <c r="Q813" s="84"/>
      <c r="R813" s="84"/>
    </row>
    <row r="814" spans="1:18" s="5" customFormat="1" ht="13.5" customHeight="1">
      <c r="A814" s="54">
        <v>330</v>
      </c>
      <c r="B814" s="54">
        <f t="shared" si="14"/>
        <v>330</v>
      </c>
      <c r="C814" s="55" t="s">
        <v>2807</v>
      </c>
      <c r="D814" s="55" t="s">
        <v>2807</v>
      </c>
      <c r="E814" s="55" t="s">
        <v>966</v>
      </c>
      <c r="F814" s="55" t="s">
        <v>1805</v>
      </c>
      <c r="G814" s="78" t="s">
        <v>2899</v>
      </c>
      <c r="H814" s="78" t="s">
        <v>2899</v>
      </c>
      <c r="I814" s="164">
        <v>220</v>
      </c>
      <c r="J814" s="72">
        <f t="shared" si="15"/>
        <v>220</v>
      </c>
      <c r="K814" s="114"/>
      <c r="L814" s="56">
        <f t="shared" si="16"/>
        <v>0</v>
      </c>
      <c r="M814" s="56" t="e">
        <f>ROUND(J814*#REF!,2)</f>
        <v>#REF!</v>
      </c>
      <c r="O814" s="53" t="str">
        <f>IF(K814&gt;0,COUNTIF($K$9:K814,"&gt;0")," ")</f>
        <v> </v>
      </c>
      <c r="P814" s="84"/>
      <c r="Q814" s="84"/>
      <c r="R814" s="84"/>
    </row>
    <row r="815" spans="1:18" s="5" customFormat="1" ht="13.5" customHeight="1">
      <c r="A815" s="54">
        <v>331</v>
      </c>
      <c r="B815" s="54">
        <f t="shared" si="14"/>
        <v>331</v>
      </c>
      <c r="C815" s="55" t="s">
        <v>2808</v>
      </c>
      <c r="D815" s="55" t="s">
        <v>2808</v>
      </c>
      <c r="E815" s="55" t="s">
        <v>967</v>
      </c>
      <c r="F815" s="55" t="s">
        <v>1806</v>
      </c>
      <c r="G815" s="78" t="s">
        <v>2899</v>
      </c>
      <c r="H815" s="78" t="s">
        <v>2899</v>
      </c>
      <c r="I815" s="164">
        <v>658.2</v>
      </c>
      <c r="J815" s="72">
        <f t="shared" si="15"/>
        <v>658.2</v>
      </c>
      <c r="K815" s="114"/>
      <c r="L815" s="56">
        <f t="shared" si="16"/>
        <v>0</v>
      </c>
      <c r="M815" s="56" t="e">
        <f>ROUND(J815*#REF!,2)</f>
        <v>#REF!</v>
      </c>
      <c r="O815" s="53" t="str">
        <f>IF(K815&gt;0,COUNTIF($K$9:K815,"&gt;0")," ")</f>
        <v> </v>
      </c>
      <c r="P815" s="84"/>
      <c r="Q815" s="84"/>
      <c r="R815" s="84"/>
    </row>
    <row r="816" spans="1:18" s="5" customFormat="1" ht="13.5" customHeight="1">
      <c r="A816" s="54"/>
      <c r="B816" s="54"/>
      <c r="C816" s="55"/>
      <c r="D816" s="55"/>
      <c r="E816" s="82" t="s">
        <v>2882</v>
      </c>
      <c r="F816" s="82" t="s">
        <v>2883</v>
      </c>
      <c r="G816" s="127"/>
      <c r="H816" s="127"/>
      <c r="I816" s="167"/>
      <c r="J816" s="142"/>
      <c r="K816" s="67"/>
      <c r="L816" s="67">
        <f>SUM(L759:L815)</f>
        <v>0</v>
      </c>
      <c r="M816" s="67" t="e">
        <f>SUM(M759:M815)</f>
        <v>#REF!</v>
      </c>
      <c r="O816" s="53"/>
      <c r="P816" s="84"/>
      <c r="Q816" s="84"/>
      <c r="R816" s="84"/>
    </row>
    <row r="817" spans="1:18" s="5" customFormat="1" ht="12.75">
      <c r="A817" s="54"/>
      <c r="B817" s="54"/>
      <c r="C817" s="55"/>
      <c r="D817" s="55"/>
      <c r="E817" s="55"/>
      <c r="F817" s="55"/>
      <c r="G817" s="78"/>
      <c r="H817" s="78"/>
      <c r="I817" s="164"/>
      <c r="J817" s="72"/>
      <c r="K817" s="57"/>
      <c r="L817" s="56"/>
      <c r="M817" s="56"/>
      <c r="O817" s="53"/>
      <c r="P817" s="84"/>
      <c r="Q817" s="84"/>
      <c r="R817" s="84"/>
    </row>
    <row r="818" spans="1:18" s="6" customFormat="1" ht="13.5" customHeight="1">
      <c r="A818" s="54" t="s">
        <v>2820</v>
      </c>
      <c r="B818" s="54" t="str">
        <f t="shared" si="14"/>
        <v> </v>
      </c>
      <c r="C818" s="55" t="s">
        <v>1139</v>
      </c>
      <c r="D818" s="55" t="s">
        <v>1139</v>
      </c>
      <c r="E818" s="55" t="s">
        <v>1944</v>
      </c>
      <c r="F818" s="55" t="s">
        <v>1690</v>
      </c>
      <c r="G818" s="78"/>
      <c r="H818" s="78"/>
      <c r="I818" s="164"/>
      <c r="J818" s="72"/>
      <c r="K818" s="57"/>
      <c r="L818" s="56"/>
      <c r="M818" s="56"/>
      <c r="O818" s="53" t="str">
        <f>IF(K818&gt;0,COUNTIF($K$9:K818,"&gt;0")," ")</f>
        <v> </v>
      </c>
      <c r="P818" s="84"/>
      <c r="Q818" s="84"/>
      <c r="R818" s="84"/>
    </row>
    <row r="819" spans="1:18" s="6" customFormat="1" ht="13.5" customHeight="1">
      <c r="A819" s="54" t="s">
        <v>2820</v>
      </c>
      <c r="B819" s="54" t="str">
        <f t="shared" si="14"/>
        <v> </v>
      </c>
      <c r="C819" s="55" t="s">
        <v>968</v>
      </c>
      <c r="D819" s="55" t="s">
        <v>968</v>
      </c>
      <c r="E819" s="55" t="s">
        <v>1945</v>
      </c>
      <c r="F819" s="55" t="s">
        <v>1691</v>
      </c>
      <c r="G819" s="78"/>
      <c r="H819" s="78"/>
      <c r="I819" s="164"/>
      <c r="J819" s="72"/>
      <c r="K819" s="57"/>
      <c r="L819" s="56"/>
      <c r="M819" s="56"/>
      <c r="O819" s="53" t="str">
        <f>IF(K819&gt;0,COUNTIF($K$9:K819,"&gt;0")," ")</f>
        <v> </v>
      </c>
      <c r="P819" s="84"/>
      <c r="Q819" s="84"/>
      <c r="R819" s="84"/>
    </row>
    <row r="820" spans="1:18" s="6" customFormat="1" ht="13.5" customHeight="1">
      <c r="A820" s="54" t="s">
        <v>2820</v>
      </c>
      <c r="B820" s="54" t="str">
        <f t="shared" si="14"/>
        <v> </v>
      </c>
      <c r="C820" s="55" t="s">
        <v>969</v>
      </c>
      <c r="D820" s="55" t="s">
        <v>969</v>
      </c>
      <c r="E820" s="55" t="s">
        <v>970</v>
      </c>
      <c r="F820" s="55" t="s">
        <v>1692</v>
      </c>
      <c r="G820" s="78"/>
      <c r="H820" s="78"/>
      <c r="I820" s="164"/>
      <c r="J820" s="72"/>
      <c r="K820" s="57"/>
      <c r="L820" s="56"/>
      <c r="M820" s="56"/>
      <c r="O820" s="53" t="str">
        <f>IF(K820&gt;0,COUNTIF($K$9:K820,"&gt;0")," ")</f>
        <v> </v>
      </c>
      <c r="P820" s="84"/>
      <c r="Q820" s="84"/>
      <c r="R820" s="84"/>
    </row>
    <row r="821" spans="1:18" s="5" customFormat="1" ht="13.5" customHeight="1">
      <c r="A821" s="54">
        <v>332</v>
      </c>
      <c r="B821" s="54">
        <f t="shared" si="14"/>
        <v>332</v>
      </c>
      <c r="C821" s="55" t="s">
        <v>971</v>
      </c>
      <c r="D821" s="55" t="s">
        <v>971</v>
      </c>
      <c r="E821" s="55" t="s">
        <v>972</v>
      </c>
      <c r="F821" s="55" t="s">
        <v>1693</v>
      </c>
      <c r="G821" s="78" t="s">
        <v>2900</v>
      </c>
      <c r="H821" s="78" t="s">
        <v>2910</v>
      </c>
      <c r="I821" s="164">
        <v>18</v>
      </c>
      <c r="J821" s="72">
        <f>I821</f>
        <v>18</v>
      </c>
      <c r="K821" s="114"/>
      <c r="L821" s="56">
        <f>ROUND(I821*K821,2)</f>
        <v>0</v>
      </c>
      <c r="M821" s="56" t="e">
        <f>ROUND(J821*#REF!,2)</f>
        <v>#REF!</v>
      </c>
      <c r="O821" s="53" t="str">
        <f>IF(K821&gt;0,COUNTIF($K$9:K821,"&gt;0")," ")</f>
        <v> </v>
      </c>
      <c r="P821" s="84"/>
      <c r="Q821" s="84"/>
      <c r="R821" s="84"/>
    </row>
    <row r="822" spans="1:18" s="5" customFormat="1" ht="13.5" customHeight="1">
      <c r="A822" s="54">
        <v>333</v>
      </c>
      <c r="B822" s="54">
        <f t="shared" si="14"/>
        <v>333</v>
      </c>
      <c r="C822" s="55" t="s">
        <v>973</v>
      </c>
      <c r="D822" s="55" t="s">
        <v>973</v>
      </c>
      <c r="E822" s="55" t="s">
        <v>974</v>
      </c>
      <c r="F822" s="55" t="s">
        <v>1694</v>
      </c>
      <c r="G822" s="78" t="s">
        <v>2900</v>
      </c>
      <c r="H822" s="78" t="s">
        <v>2910</v>
      </c>
      <c r="I822" s="164">
        <v>25</v>
      </c>
      <c r="J822" s="72">
        <f>I822</f>
        <v>25</v>
      </c>
      <c r="K822" s="114"/>
      <c r="L822" s="56">
        <f>ROUND(I822*K822,2)</f>
        <v>0</v>
      </c>
      <c r="M822" s="56" t="e">
        <f>ROUND(J822*#REF!,2)</f>
        <v>#REF!</v>
      </c>
      <c r="O822" s="53" t="str">
        <f>IF(K822&gt;0,COUNTIF($K$9:K822,"&gt;0")," ")</f>
        <v> </v>
      </c>
      <c r="P822" s="84"/>
      <c r="Q822" s="84"/>
      <c r="R822" s="84"/>
    </row>
    <row r="823" spans="1:18" s="6" customFormat="1" ht="13.5" customHeight="1">
      <c r="A823" s="54" t="s">
        <v>2820</v>
      </c>
      <c r="B823" s="54" t="str">
        <f t="shared" si="14"/>
        <v> </v>
      </c>
      <c r="C823" s="55" t="s">
        <v>975</v>
      </c>
      <c r="D823" s="55" t="s">
        <v>975</v>
      </c>
      <c r="E823" s="55" t="s">
        <v>976</v>
      </c>
      <c r="F823" s="55" t="s">
        <v>1695</v>
      </c>
      <c r="G823" s="78"/>
      <c r="H823" s="78"/>
      <c r="I823" s="164"/>
      <c r="J823" s="72"/>
      <c r="K823" s="57"/>
      <c r="L823" s="56"/>
      <c r="M823" s="56"/>
      <c r="O823" s="53" t="str">
        <f>IF(K823&gt;0,COUNTIF($K$9:K823,"&gt;0")," ")</f>
        <v> </v>
      </c>
      <c r="P823" s="84"/>
      <c r="Q823" s="84"/>
      <c r="R823" s="84"/>
    </row>
    <row r="824" spans="1:18" s="5" customFormat="1" ht="13.5" customHeight="1">
      <c r="A824" s="54">
        <v>334</v>
      </c>
      <c r="B824" s="54">
        <f t="shared" si="14"/>
        <v>334</v>
      </c>
      <c r="C824" s="55" t="s">
        <v>977</v>
      </c>
      <c r="D824" s="55" t="s">
        <v>977</v>
      </c>
      <c r="E824" s="55" t="s">
        <v>978</v>
      </c>
      <c r="F824" s="55" t="s">
        <v>1696</v>
      </c>
      <c r="G824" s="78" t="s">
        <v>2900</v>
      </c>
      <c r="H824" s="78" t="s">
        <v>2910</v>
      </c>
      <c r="I824" s="164">
        <v>21</v>
      </c>
      <c r="J824" s="72">
        <f>I824</f>
        <v>21</v>
      </c>
      <c r="K824" s="114"/>
      <c r="L824" s="56">
        <f>ROUND(I824*K824,2)</f>
        <v>0</v>
      </c>
      <c r="M824" s="56" t="e">
        <f>ROUND(J824*#REF!,2)</f>
        <v>#REF!</v>
      </c>
      <c r="O824" s="53" t="str">
        <f>IF(K824&gt;0,COUNTIF($K$9:K824,"&gt;0")," ")</f>
        <v> </v>
      </c>
      <c r="P824" s="84"/>
      <c r="Q824" s="84"/>
      <c r="R824" s="84"/>
    </row>
    <row r="825" spans="1:18" s="5" customFormat="1" ht="13.5" customHeight="1">
      <c r="A825" s="54">
        <v>335</v>
      </c>
      <c r="B825" s="54">
        <f t="shared" si="14"/>
        <v>335</v>
      </c>
      <c r="C825" s="55" t="s">
        <v>979</v>
      </c>
      <c r="D825" s="55" t="s">
        <v>979</v>
      </c>
      <c r="E825" s="55" t="s">
        <v>980</v>
      </c>
      <c r="F825" s="55" t="s">
        <v>1697</v>
      </c>
      <c r="G825" s="78" t="s">
        <v>2900</v>
      </c>
      <c r="H825" s="78" t="s">
        <v>2910</v>
      </c>
      <c r="I825" s="164">
        <v>29</v>
      </c>
      <c r="J825" s="72">
        <f>I825</f>
        <v>29</v>
      </c>
      <c r="K825" s="114"/>
      <c r="L825" s="56">
        <f>ROUND(I825*K825,2)</f>
        <v>0</v>
      </c>
      <c r="M825" s="56" t="e">
        <f>ROUND(J825*#REF!,2)</f>
        <v>#REF!</v>
      </c>
      <c r="O825" s="53" t="str">
        <f>IF(K825&gt;0,COUNTIF($K$9:K825,"&gt;0")," ")</f>
        <v> </v>
      </c>
      <c r="P825" s="84"/>
      <c r="Q825" s="84"/>
      <c r="R825" s="84"/>
    </row>
    <row r="826" spans="1:18" s="6" customFormat="1" ht="25.5" customHeight="1">
      <c r="A826" s="54" t="s">
        <v>2820</v>
      </c>
      <c r="B826" s="54" t="str">
        <f t="shared" si="14"/>
        <v> </v>
      </c>
      <c r="C826" s="55" t="s">
        <v>981</v>
      </c>
      <c r="D826" s="55" t="s">
        <v>981</v>
      </c>
      <c r="E826" s="55" t="s">
        <v>982</v>
      </c>
      <c r="F826" s="55" t="s">
        <v>1698</v>
      </c>
      <c r="G826" s="78"/>
      <c r="H826" s="78"/>
      <c r="I826" s="164"/>
      <c r="J826" s="72"/>
      <c r="K826" s="57"/>
      <c r="L826" s="56"/>
      <c r="M826" s="56"/>
      <c r="O826" s="53" t="str">
        <f>IF(K826&gt;0,COUNTIF($K$9:K826,"&gt;0")," ")</f>
        <v> </v>
      </c>
      <c r="P826" s="84"/>
      <c r="Q826" s="84"/>
      <c r="R826" s="84"/>
    </row>
    <row r="827" spans="1:18" s="5" customFormat="1" ht="13.5" customHeight="1">
      <c r="A827" s="54">
        <v>336</v>
      </c>
      <c r="B827" s="54">
        <f t="shared" si="14"/>
        <v>336</v>
      </c>
      <c r="C827" s="55" t="s">
        <v>983</v>
      </c>
      <c r="D827" s="55" t="s">
        <v>983</v>
      </c>
      <c r="E827" s="55" t="s">
        <v>984</v>
      </c>
      <c r="F827" s="55" t="s">
        <v>1699</v>
      </c>
      <c r="G827" s="78" t="s">
        <v>2900</v>
      </c>
      <c r="H827" s="78" t="s">
        <v>2910</v>
      </c>
      <c r="I827" s="164">
        <v>3</v>
      </c>
      <c r="J827" s="72">
        <f aca="true" t="shared" si="17" ref="J827:J889">I827</f>
        <v>3</v>
      </c>
      <c r="K827" s="114"/>
      <c r="L827" s="56">
        <f>ROUND(I827*K827,2)</f>
        <v>0</v>
      </c>
      <c r="M827" s="56" t="e">
        <f>ROUND(J827*#REF!,2)</f>
        <v>#REF!</v>
      </c>
      <c r="O827" s="53" t="str">
        <f>IF(K827&gt;0,COUNTIF($K$9:K827,"&gt;0")," ")</f>
        <v> </v>
      </c>
      <c r="P827" s="84"/>
      <c r="Q827" s="84"/>
      <c r="R827" s="84"/>
    </row>
    <row r="828" spans="1:18" s="6" customFormat="1" ht="13.5" customHeight="1">
      <c r="A828" s="54" t="s">
        <v>2820</v>
      </c>
      <c r="B828" s="54" t="str">
        <f t="shared" si="14"/>
        <v> </v>
      </c>
      <c r="C828" s="55" t="s">
        <v>985</v>
      </c>
      <c r="D828" s="55" t="s">
        <v>985</v>
      </c>
      <c r="E828" s="55" t="s">
        <v>986</v>
      </c>
      <c r="F828" s="55" t="s">
        <v>1700</v>
      </c>
      <c r="G828" s="78"/>
      <c r="H828" s="78"/>
      <c r="I828" s="164"/>
      <c r="J828" s="72"/>
      <c r="K828" s="57"/>
      <c r="L828" s="56"/>
      <c r="M828" s="56"/>
      <c r="O828" s="53" t="str">
        <f>IF(K828&gt;0,COUNTIF($K$9:K828,"&gt;0")," ")</f>
        <v> </v>
      </c>
      <c r="P828" s="84"/>
      <c r="Q828" s="84"/>
      <c r="R828" s="84"/>
    </row>
    <row r="829" spans="1:18" s="5" customFormat="1" ht="13.5" customHeight="1">
      <c r="A829" s="54">
        <v>337</v>
      </c>
      <c r="B829" s="54">
        <f t="shared" si="14"/>
        <v>337</v>
      </c>
      <c r="C829" s="55" t="s">
        <v>987</v>
      </c>
      <c r="D829" s="55" t="s">
        <v>987</v>
      </c>
      <c r="E829" s="55" t="s">
        <v>988</v>
      </c>
      <c r="F829" s="55" t="s">
        <v>1701</v>
      </c>
      <c r="G829" s="78" t="s">
        <v>2900</v>
      </c>
      <c r="H829" s="78" t="s">
        <v>2910</v>
      </c>
      <c r="I829" s="164">
        <v>1</v>
      </c>
      <c r="J829" s="72">
        <f t="shared" si="17"/>
        <v>1</v>
      </c>
      <c r="K829" s="114"/>
      <c r="L829" s="56">
        <f aca="true" t="shared" si="18" ref="L829:L841">ROUND(I829*K829,2)</f>
        <v>0</v>
      </c>
      <c r="M829" s="56" t="e">
        <f>ROUND(J829*#REF!,2)</f>
        <v>#REF!</v>
      </c>
      <c r="O829" s="53" t="str">
        <f>IF(K829&gt;0,COUNTIF($K$9:K829,"&gt;0")," ")</f>
        <v> </v>
      </c>
      <c r="P829" s="84"/>
      <c r="Q829" s="84"/>
      <c r="R829" s="84"/>
    </row>
    <row r="830" spans="1:18" s="5" customFormat="1" ht="13.5" customHeight="1">
      <c r="A830" s="54">
        <v>338</v>
      </c>
      <c r="B830" s="54">
        <f t="shared" si="14"/>
        <v>338</v>
      </c>
      <c r="C830" s="55" t="s">
        <v>989</v>
      </c>
      <c r="D830" s="55" t="s">
        <v>989</v>
      </c>
      <c r="E830" s="55" t="s">
        <v>990</v>
      </c>
      <c r="F830" s="55" t="s">
        <v>1702</v>
      </c>
      <c r="G830" s="78" t="s">
        <v>2900</v>
      </c>
      <c r="H830" s="78" t="s">
        <v>2910</v>
      </c>
      <c r="I830" s="164">
        <v>108</v>
      </c>
      <c r="J830" s="72">
        <f t="shared" si="17"/>
        <v>108</v>
      </c>
      <c r="K830" s="114"/>
      <c r="L830" s="56">
        <f t="shared" si="18"/>
        <v>0</v>
      </c>
      <c r="M830" s="56" t="e">
        <f>ROUND(J830*#REF!,2)</f>
        <v>#REF!</v>
      </c>
      <c r="O830" s="53" t="str">
        <f>IF(K830&gt;0,COUNTIF($K$9:K830,"&gt;0")," ")</f>
        <v> </v>
      </c>
      <c r="P830" s="84"/>
      <c r="Q830" s="84"/>
      <c r="R830" s="84"/>
    </row>
    <row r="831" spans="1:18" s="5" customFormat="1" ht="13.5" customHeight="1">
      <c r="A831" s="54">
        <v>339</v>
      </c>
      <c r="B831" s="54">
        <f t="shared" si="14"/>
        <v>339</v>
      </c>
      <c r="C831" s="55" t="s">
        <v>991</v>
      </c>
      <c r="D831" s="55" t="s">
        <v>991</v>
      </c>
      <c r="E831" s="55" t="s">
        <v>992</v>
      </c>
      <c r="F831" s="55" t="s">
        <v>1703</v>
      </c>
      <c r="G831" s="78" t="s">
        <v>2900</v>
      </c>
      <c r="H831" s="78" t="s">
        <v>2910</v>
      </c>
      <c r="I831" s="164">
        <v>41</v>
      </c>
      <c r="J831" s="72">
        <f t="shared" si="17"/>
        <v>41</v>
      </c>
      <c r="K831" s="114"/>
      <c r="L831" s="56">
        <f t="shared" si="18"/>
        <v>0</v>
      </c>
      <c r="M831" s="56" t="e">
        <f>ROUND(J831*#REF!,2)</f>
        <v>#REF!</v>
      </c>
      <c r="O831" s="53" t="str">
        <f>IF(K831&gt;0,COUNTIF($K$9:K831,"&gt;0")," ")</f>
        <v> </v>
      </c>
      <c r="P831" s="84"/>
      <c r="Q831" s="84"/>
      <c r="R831" s="84"/>
    </row>
    <row r="832" spans="1:18" s="5" customFormat="1" ht="13.5" customHeight="1">
      <c r="A832" s="54">
        <v>340</v>
      </c>
      <c r="B832" s="54">
        <f t="shared" si="14"/>
        <v>340</v>
      </c>
      <c r="C832" s="55" t="s">
        <v>993</v>
      </c>
      <c r="D832" s="55" t="s">
        <v>993</v>
      </c>
      <c r="E832" s="55" t="s">
        <v>994</v>
      </c>
      <c r="F832" s="55" t="s">
        <v>1704</v>
      </c>
      <c r="G832" s="78" t="s">
        <v>2900</v>
      </c>
      <c r="H832" s="78" t="s">
        <v>2910</v>
      </c>
      <c r="I832" s="164">
        <v>2</v>
      </c>
      <c r="J832" s="72">
        <f t="shared" si="17"/>
        <v>2</v>
      </c>
      <c r="K832" s="114"/>
      <c r="L832" s="56">
        <f t="shared" si="18"/>
        <v>0</v>
      </c>
      <c r="M832" s="56" t="e">
        <f>ROUND(J832*#REF!,2)</f>
        <v>#REF!</v>
      </c>
      <c r="O832" s="53" t="str">
        <f>IF(K832&gt;0,COUNTIF($K$9:K832,"&gt;0")," ")</f>
        <v> </v>
      </c>
      <c r="P832" s="84"/>
      <c r="Q832" s="84"/>
      <c r="R832" s="84"/>
    </row>
    <row r="833" spans="1:18" s="5" customFormat="1" ht="13.5" customHeight="1">
      <c r="A833" s="54">
        <v>341</v>
      </c>
      <c r="B833" s="54">
        <f t="shared" si="14"/>
        <v>341</v>
      </c>
      <c r="C833" s="55" t="s">
        <v>995</v>
      </c>
      <c r="D833" s="55" t="s">
        <v>995</v>
      </c>
      <c r="E833" s="55" t="s">
        <v>996</v>
      </c>
      <c r="F833" s="55" t="s">
        <v>1705</v>
      </c>
      <c r="G833" s="78" t="s">
        <v>2900</v>
      </c>
      <c r="H833" s="78" t="s">
        <v>2910</v>
      </c>
      <c r="I833" s="164">
        <v>8</v>
      </c>
      <c r="J833" s="72">
        <f t="shared" si="17"/>
        <v>8</v>
      </c>
      <c r="K833" s="114"/>
      <c r="L833" s="56">
        <f t="shared" si="18"/>
        <v>0</v>
      </c>
      <c r="M833" s="56" t="e">
        <f>ROUND(J833*#REF!,2)</f>
        <v>#REF!</v>
      </c>
      <c r="O833" s="53" t="str">
        <f>IF(K833&gt;0,COUNTIF($K$9:K833,"&gt;0")," ")</f>
        <v> </v>
      </c>
      <c r="P833" s="84"/>
      <c r="Q833" s="84"/>
      <c r="R833" s="84"/>
    </row>
    <row r="834" spans="1:18" s="5" customFormat="1" ht="13.5" customHeight="1">
      <c r="A834" s="54">
        <v>342</v>
      </c>
      <c r="B834" s="54">
        <f t="shared" si="14"/>
        <v>342</v>
      </c>
      <c r="C834" s="55" t="s">
        <v>997</v>
      </c>
      <c r="D834" s="55" t="s">
        <v>997</v>
      </c>
      <c r="E834" s="55" t="s">
        <v>998</v>
      </c>
      <c r="F834" s="55" t="s">
        <v>1706</v>
      </c>
      <c r="G834" s="78" t="s">
        <v>2900</v>
      </c>
      <c r="H834" s="78" t="s">
        <v>2910</v>
      </c>
      <c r="I834" s="164">
        <v>10</v>
      </c>
      <c r="J834" s="72">
        <f t="shared" si="17"/>
        <v>10</v>
      </c>
      <c r="K834" s="114"/>
      <c r="L834" s="56">
        <f t="shared" si="18"/>
        <v>0</v>
      </c>
      <c r="M834" s="56" t="e">
        <f>ROUND(J834*#REF!,2)</f>
        <v>#REF!</v>
      </c>
      <c r="O834" s="53" t="str">
        <f>IF(K834&gt;0,COUNTIF($K$9:K834,"&gt;0")," ")</f>
        <v> </v>
      </c>
      <c r="P834" s="84"/>
      <c r="Q834" s="84"/>
      <c r="R834" s="84"/>
    </row>
    <row r="835" spans="1:18" s="5" customFormat="1" ht="13.5" customHeight="1">
      <c r="A835" s="54">
        <v>343</v>
      </c>
      <c r="B835" s="54">
        <f t="shared" si="14"/>
        <v>343</v>
      </c>
      <c r="C835" s="55" t="s">
        <v>999</v>
      </c>
      <c r="D835" s="55" t="s">
        <v>999</v>
      </c>
      <c r="E835" s="55" t="s">
        <v>1000</v>
      </c>
      <c r="F835" s="55" t="s">
        <v>1707</v>
      </c>
      <c r="G835" s="78" t="s">
        <v>2900</v>
      </c>
      <c r="H835" s="78" t="s">
        <v>2910</v>
      </c>
      <c r="I835" s="164">
        <v>6</v>
      </c>
      <c r="J835" s="72">
        <f t="shared" si="17"/>
        <v>6</v>
      </c>
      <c r="K835" s="114"/>
      <c r="L835" s="56">
        <f t="shared" si="18"/>
        <v>0</v>
      </c>
      <c r="M835" s="56" t="e">
        <f>ROUND(J835*#REF!,2)</f>
        <v>#REF!</v>
      </c>
      <c r="O835" s="53" t="str">
        <f>IF(K835&gt;0,COUNTIF($K$9:K835,"&gt;0")," ")</f>
        <v> </v>
      </c>
      <c r="P835" s="84"/>
      <c r="Q835" s="84"/>
      <c r="R835" s="84"/>
    </row>
    <row r="836" spans="1:18" s="5" customFormat="1" ht="13.5" customHeight="1">
      <c r="A836" s="54">
        <v>344</v>
      </c>
      <c r="B836" s="54">
        <f t="shared" si="14"/>
        <v>344</v>
      </c>
      <c r="C836" s="55" t="s">
        <v>1001</v>
      </c>
      <c r="D836" s="55" t="s">
        <v>1001</v>
      </c>
      <c r="E836" s="55" t="s">
        <v>1002</v>
      </c>
      <c r="F836" s="55" t="s">
        <v>1708</v>
      </c>
      <c r="G836" s="78" t="s">
        <v>2900</v>
      </c>
      <c r="H836" s="78" t="s">
        <v>2910</v>
      </c>
      <c r="I836" s="164">
        <v>2</v>
      </c>
      <c r="J836" s="72">
        <f t="shared" si="17"/>
        <v>2</v>
      </c>
      <c r="K836" s="114"/>
      <c r="L836" s="56">
        <f t="shared" si="18"/>
        <v>0</v>
      </c>
      <c r="M836" s="56" t="e">
        <f>ROUND(J836*#REF!,2)</f>
        <v>#REF!</v>
      </c>
      <c r="O836" s="53" t="str">
        <f>IF(K836&gt;0,COUNTIF($K$9:K836,"&gt;0")," ")</f>
        <v> </v>
      </c>
      <c r="P836" s="84"/>
      <c r="Q836" s="84"/>
      <c r="R836" s="84"/>
    </row>
    <row r="837" spans="1:18" s="5" customFormat="1" ht="13.5" customHeight="1">
      <c r="A837" s="54">
        <v>345</v>
      </c>
      <c r="B837" s="54">
        <f t="shared" si="14"/>
        <v>345</v>
      </c>
      <c r="C837" s="55" t="s">
        <v>1003</v>
      </c>
      <c r="D837" s="55" t="s">
        <v>1003</v>
      </c>
      <c r="E837" s="55" t="s">
        <v>1004</v>
      </c>
      <c r="F837" s="55" t="s">
        <v>1709</v>
      </c>
      <c r="G837" s="78" t="s">
        <v>2900</v>
      </c>
      <c r="H837" s="78" t="s">
        <v>2910</v>
      </c>
      <c r="I837" s="164">
        <v>6</v>
      </c>
      <c r="J837" s="72">
        <f t="shared" si="17"/>
        <v>6</v>
      </c>
      <c r="K837" s="114"/>
      <c r="L837" s="56">
        <f t="shared" si="18"/>
        <v>0</v>
      </c>
      <c r="M837" s="56" t="e">
        <f>ROUND(J837*#REF!,2)</f>
        <v>#REF!</v>
      </c>
      <c r="O837" s="53" t="str">
        <f>IF(K837&gt;0,COUNTIF($K$9:K837,"&gt;0")," ")</f>
        <v> </v>
      </c>
      <c r="P837" s="84"/>
      <c r="Q837" s="84"/>
      <c r="R837" s="84"/>
    </row>
    <row r="838" spans="1:18" s="5" customFormat="1" ht="13.5" customHeight="1">
      <c r="A838" s="54">
        <v>346</v>
      </c>
      <c r="B838" s="54">
        <f t="shared" si="14"/>
        <v>346</v>
      </c>
      <c r="C838" s="55" t="s">
        <v>1005</v>
      </c>
      <c r="D838" s="55" t="s">
        <v>1005</v>
      </c>
      <c r="E838" s="55" t="s">
        <v>1006</v>
      </c>
      <c r="F838" s="55" t="s">
        <v>1710</v>
      </c>
      <c r="G838" s="78" t="s">
        <v>2900</v>
      </c>
      <c r="H838" s="78" t="s">
        <v>2910</v>
      </c>
      <c r="I838" s="164">
        <v>4</v>
      </c>
      <c r="J838" s="72">
        <f t="shared" si="17"/>
        <v>4</v>
      </c>
      <c r="K838" s="114"/>
      <c r="L838" s="56">
        <f t="shared" si="18"/>
        <v>0</v>
      </c>
      <c r="M838" s="56" t="e">
        <f>ROUND(J838*#REF!,2)</f>
        <v>#REF!</v>
      </c>
      <c r="O838" s="53" t="str">
        <f>IF(K838&gt;0,COUNTIF($K$9:K838,"&gt;0")," ")</f>
        <v> </v>
      </c>
      <c r="P838" s="84"/>
      <c r="Q838" s="84"/>
      <c r="R838" s="84"/>
    </row>
    <row r="839" spans="1:18" s="5" customFormat="1" ht="13.5" customHeight="1">
      <c r="A839" s="54">
        <v>347</v>
      </c>
      <c r="B839" s="54">
        <f t="shared" si="14"/>
        <v>347</v>
      </c>
      <c r="C839" s="55" t="s">
        <v>1007</v>
      </c>
      <c r="D839" s="55" t="s">
        <v>1007</v>
      </c>
      <c r="E839" s="55" t="s">
        <v>1008</v>
      </c>
      <c r="F839" s="55" t="s">
        <v>1711</v>
      </c>
      <c r="G839" s="78" t="s">
        <v>2900</v>
      </c>
      <c r="H839" s="78" t="s">
        <v>2910</v>
      </c>
      <c r="I839" s="164">
        <v>7</v>
      </c>
      <c r="J839" s="72">
        <f t="shared" si="17"/>
        <v>7</v>
      </c>
      <c r="K839" s="114"/>
      <c r="L839" s="56">
        <f t="shared" si="18"/>
        <v>0</v>
      </c>
      <c r="M839" s="56" t="e">
        <f>ROUND(J839*#REF!,2)</f>
        <v>#REF!</v>
      </c>
      <c r="O839" s="53" t="str">
        <f>IF(K839&gt;0,COUNTIF($K$9:K839,"&gt;0")," ")</f>
        <v> </v>
      </c>
      <c r="P839" s="84"/>
      <c r="Q839" s="84"/>
      <c r="R839" s="84"/>
    </row>
    <row r="840" spans="1:18" s="10" customFormat="1" ht="13.5" customHeight="1">
      <c r="A840" s="54">
        <v>348</v>
      </c>
      <c r="B840" s="54">
        <f t="shared" si="14"/>
        <v>348</v>
      </c>
      <c r="C840" s="55" t="s">
        <v>1009</v>
      </c>
      <c r="D840" s="55" t="s">
        <v>1009</v>
      </c>
      <c r="E840" s="55" t="s">
        <v>1010</v>
      </c>
      <c r="F840" s="55" t="s">
        <v>1712</v>
      </c>
      <c r="G840" s="78" t="s">
        <v>2903</v>
      </c>
      <c r="H840" s="78" t="s">
        <v>2903</v>
      </c>
      <c r="I840" s="164">
        <v>1.5</v>
      </c>
      <c r="J840" s="72">
        <f t="shared" si="17"/>
        <v>1.5</v>
      </c>
      <c r="K840" s="114"/>
      <c r="L840" s="56">
        <f t="shared" si="18"/>
        <v>0</v>
      </c>
      <c r="M840" s="56" t="e">
        <f>ROUND(J840*#REF!,2)</f>
        <v>#REF!</v>
      </c>
      <c r="O840" s="53" t="str">
        <f>IF(K840&gt;0,COUNTIF($K$9:K840,"&gt;0")," ")</f>
        <v> </v>
      </c>
      <c r="P840" s="84"/>
      <c r="Q840" s="84"/>
      <c r="R840" s="84"/>
    </row>
    <row r="841" spans="1:18" s="10" customFormat="1" ht="13.5" customHeight="1">
      <c r="A841" s="54">
        <v>349</v>
      </c>
      <c r="B841" s="54">
        <f t="shared" si="14"/>
        <v>349</v>
      </c>
      <c r="C841" s="55" t="s">
        <v>1011</v>
      </c>
      <c r="D841" s="55" t="s">
        <v>1011</v>
      </c>
      <c r="E841" s="55" t="s">
        <v>1012</v>
      </c>
      <c r="F841" s="55" t="s">
        <v>1713</v>
      </c>
      <c r="G841" s="78" t="s">
        <v>2903</v>
      </c>
      <c r="H841" s="78" t="s">
        <v>2903</v>
      </c>
      <c r="I841" s="164">
        <v>1.5</v>
      </c>
      <c r="J841" s="72">
        <f t="shared" si="17"/>
        <v>1.5</v>
      </c>
      <c r="K841" s="114"/>
      <c r="L841" s="56">
        <f t="shared" si="18"/>
        <v>0</v>
      </c>
      <c r="M841" s="56" t="e">
        <f>ROUND(J841*#REF!,2)</f>
        <v>#REF!</v>
      </c>
      <c r="O841" s="53" t="str">
        <f>IF(K841&gt;0,COUNTIF($K$9:K841,"&gt;0")," ")</f>
        <v> </v>
      </c>
      <c r="P841" s="84"/>
      <c r="Q841" s="84"/>
      <c r="R841" s="84"/>
    </row>
    <row r="842" spans="1:18" s="6" customFormat="1" ht="13.5" customHeight="1">
      <c r="A842" s="54" t="s">
        <v>2820</v>
      </c>
      <c r="B842" s="54" t="str">
        <f t="shared" si="14"/>
        <v> </v>
      </c>
      <c r="C842" s="55" t="s">
        <v>1013</v>
      </c>
      <c r="D842" s="55" t="s">
        <v>1013</v>
      </c>
      <c r="E842" s="55" t="s">
        <v>1014</v>
      </c>
      <c r="F842" s="55" t="s">
        <v>1714</v>
      </c>
      <c r="G842" s="78"/>
      <c r="H842" s="78"/>
      <c r="I842" s="164"/>
      <c r="J842" s="72"/>
      <c r="K842" s="57"/>
      <c r="L842" s="56"/>
      <c r="M842" s="56"/>
      <c r="O842" s="53" t="str">
        <f>IF(K842&gt;0,COUNTIF($K$9:K842,"&gt;0")," ")</f>
        <v> </v>
      </c>
      <c r="P842" s="84"/>
      <c r="Q842" s="84"/>
      <c r="R842" s="84"/>
    </row>
    <row r="843" spans="1:18" s="5" customFormat="1" ht="13.5" customHeight="1">
      <c r="A843" s="54">
        <v>350</v>
      </c>
      <c r="B843" s="54">
        <f t="shared" si="14"/>
        <v>350</v>
      </c>
      <c r="C843" s="55" t="s">
        <v>1015</v>
      </c>
      <c r="D843" s="55" t="s">
        <v>1015</v>
      </c>
      <c r="E843" s="55" t="s">
        <v>1016</v>
      </c>
      <c r="F843" s="55" t="s">
        <v>1715</v>
      </c>
      <c r="G843" s="78" t="s">
        <v>2900</v>
      </c>
      <c r="H843" s="78" t="s">
        <v>2910</v>
      </c>
      <c r="I843" s="164">
        <v>2</v>
      </c>
      <c r="J843" s="72">
        <f t="shared" si="17"/>
        <v>2</v>
      </c>
      <c r="K843" s="114"/>
      <c r="L843" s="56">
        <f>ROUND(I843*K843,2)</f>
        <v>0</v>
      </c>
      <c r="M843" s="56" t="e">
        <f>ROUND(J843*#REF!,2)</f>
        <v>#REF!</v>
      </c>
      <c r="O843" s="53" t="str">
        <f>IF(K843&gt;0,COUNTIF($K$9:K843,"&gt;0")," ")</f>
        <v> </v>
      </c>
      <c r="P843" s="84"/>
      <c r="Q843" s="84"/>
      <c r="R843" s="84"/>
    </row>
    <row r="844" spans="1:18" s="6" customFormat="1" ht="13.5" customHeight="1">
      <c r="A844" s="54" t="s">
        <v>2820</v>
      </c>
      <c r="B844" s="54" t="str">
        <f t="shared" si="14"/>
        <v> </v>
      </c>
      <c r="C844" s="55" t="s">
        <v>1017</v>
      </c>
      <c r="D844" s="55" t="s">
        <v>1017</v>
      </c>
      <c r="E844" s="55" t="s">
        <v>1018</v>
      </c>
      <c r="F844" s="55" t="s">
        <v>1716</v>
      </c>
      <c r="G844" s="78"/>
      <c r="H844" s="78"/>
      <c r="I844" s="164"/>
      <c r="J844" s="72"/>
      <c r="K844" s="57"/>
      <c r="L844" s="56"/>
      <c r="M844" s="56"/>
      <c r="O844" s="53" t="str">
        <f>IF(K844&gt;0,COUNTIF($K$9:K844,"&gt;0")," ")</f>
        <v> </v>
      </c>
      <c r="P844" s="84"/>
      <c r="Q844" s="84"/>
      <c r="R844" s="84"/>
    </row>
    <row r="845" spans="1:18" s="10" customFormat="1" ht="13.5" customHeight="1">
      <c r="A845" s="54">
        <v>351</v>
      </c>
      <c r="B845" s="54">
        <f t="shared" si="14"/>
        <v>351</v>
      </c>
      <c r="C845" s="55" t="s">
        <v>1019</v>
      </c>
      <c r="D845" s="55" t="s">
        <v>1019</v>
      </c>
      <c r="E845" s="55" t="s">
        <v>1020</v>
      </c>
      <c r="F845" s="55" t="s">
        <v>1717</v>
      </c>
      <c r="G845" s="78" t="s">
        <v>2903</v>
      </c>
      <c r="H845" s="78" t="s">
        <v>2903</v>
      </c>
      <c r="I845" s="164">
        <v>83</v>
      </c>
      <c r="J845" s="72">
        <f t="shared" si="17"/>
        <v>83</v>
      </c>
      <c r="K845" s="114"/>
      <c r="L845" s="56">
        <f>ROUND(I845*K845,2)</f>
        <v>0</v>
      </c>
      <c r="M845" s="56" t="e">
        <f>ROUND(J845*#REF!,2)</f>
        <v>#REF!</v>
      </c>
      <c r="O845" s="53" t="str">
        <f>IF(K845&gt;0,COUNTIF($K$9:K845,"&gt;0")," ")</f>
        <v> </v>
      </c>
      <c r="P845" s="84"/>
      <c r="Q845" s="84"/>
      <c r="R845" s="84"/>
    </row>
    <row r="846" spans="1:18" s="10" customFormat="1" ht="13.5" customHeight="1">
      <c r="A846" s="54" t="s">
        <v>2820</v>
      </c>
      <c r="B846" s="54" t="str">
        <f t="shared" si="14"/>
        <v> </v>
      </c>
      <c r="C846" s="55" t="s">
        <v>2809</v>
      </c>
      <c r="D846" s="55" t="s">
        <v>2809</v>
      </c>
      <c r="E846" s="55" t="s">
        <v>2821</v>
      </c>
      <c r="F846" s="55" t="s">
        <v>2822</v>
      </c>
      <c r="G846" s="78"/>
      <c r="H846" s="78"/>
      <c r="I846" s="164"/>
      <c r="J846" s="72"/>
      <c r="K846" s="57"/>
      <c r="L846" s="56"/>
      <c r="M846" s="56"/>
      <c r="O846" s="53" t="str">
        <f>IF(K846&gt;0,COUNTIF($K$9:K846,"&gt;0")," ")</f>
        <v> </v>
      </c>
      <c r="P846" s="84"/>
      <c r="Q846" s="84"/>
      <c r="R846" s="84"/>
    </row>
    <row r="847" spans="1:18" s="10" customFormat="1" ht="13.5" customHeight="1">
      <c r="A847" s="54">
        <v>352</v>
      </c>
      <c r="B847" s="54">
        <f aca="true" t="shared" si="19" ref="B847:B910">A847</f>
        <v>352</v>
      </c>
      <c r="C847" s="85" t="s">
        <v>2810</v>
      </c>
      <c r="D847" s="85" t="s">
        <v>2810</v>
      </c>
      <c r="E847" s="85" t="s">
        <v>1037</v>
      </c>
      <c r="F847" s="85" t="s">
        <v>1037</v>
      </c>
      <c r="G847" s="86" t="s">
        <v>2900</v>
      </c>
      <c r="H847" s="86" t="s">
        <v>2910</v>
      </c>
      <c r="I847" s="179">
        <v>1</v>
      </c>
      <c r="J847" s="72">
        <f t="shared" si="17"/>
        <v>1</v>
      </c>
      <c r="K847" s="114"/>
      <c r="L847" s="87">
        <f>ROUND(I847*K847,2)</f>
        <v>0</v>
      </c>
      <c r="M847" s="87" t="e">
        <f>ROUND(J847*#REF!,2)</f>
        <v>#REF!</v>
      </c>
      <c r="O847" s="53" t="str">
        <f>IF(K847&gt;0,COUNTIF($K$9:K847,"&gt;0")," ")</f>
        <v> </v>
      </c>
      <c r="P847" s="84"/>
      <c r="Q847" s="84"/>
      <c r="R847" s="84"/>
    </row>
    <row r="848" spans="1:18" s="6" customFormat="1" ht="13.5" customHeight="1">
      <c r="A848" s="54" t="s">
        <v>2820</v>
      </c>
      <c r="B848" s="54" t="str">
        <f t="shared" si="19"/>
        <v> </v>
      </c>
      <c r="C848" s="55" t="s">
        <v>1021</v>
      </c>
      <c r="D848" s="55" t="s">
        <v>1021</v>
      </c>
      <c r="E848" s="55" t="s">
        <v>1022</v>
      </c>
      <c r="F848" s="55" t="s">
        <v>1718</v>
      </c>
      <c r="G848" s="78"/>
      <c r="H848" s="78"/>
      <c r="I848" s="164"/>
      <c r="J848" s="72"/>
      <c r="K848" s="57"/>
      <c r="L848" s="56"/>
      <c r="M848" s="56"/>
      <c r="O848" s="53" t="str">
        <f>IF(K848&gt;0,COUNTIF($K$9:K848,"&gt;0")," ")</f>
        <v> </v>
      </c>
      <c r="P848" s="84"/>
      <c r="Q848" s="84"/>
      <c r="R848" s="84"/>
    </row>
    <row r="849" spans="1:18" s="10" customFormat="1" ht="13.5" customHeight="1">
      <c r="A849" s="54">
        <v>353</v>
      </c>
      <c r="B849" s="54">
        <f t="shared" si="19"/>
        <v>353</v>
      </c>
      <c r="C849" s="55" t="s">
        <v>1023</v>
      </c>
      <c r="D849" s="55" t="s">
        <v>1023</v>
      </c>
      <c r="E849" s="55" t="s">
        <v>1024</v>
      </c>
      <c r="F849" s="55" t="s">
        <v>1719</v>
      </c>
      <c r="G849" s="78" t="s">
        <v>2900</v>
      </c>
      <c r="H849" s="78" t="s">
        <v>2910</v>
      </c>
      <c r="I849" s="164">
        <v>12</v>
      </c>
      <c r="J849" s="72">
        <f t="shared" si="17"/>
        <v>12</v>
      </c>
      <c r="K849" s="114"/>
      <c r="L849" s="56">
        <f>ROUND(I849*K849,2)</f>
        <v>0</v>
      </c>
      <c r="M849" s="56" t="e">
        <f>ROUND(J849*#REF!,2)</f>
        <v>#REF!</v>
      </c>
      <c r="O849" s="53" t="str">
        <f>IF(K849&gt;0,COUNTIF($K$9:K849,"&gt;0")," ")</f>
        <v> </v>
      </c>
      <c r="P849" s="84"/>
      <c r="Q849" s="84"/>
      <c r="R849" s="84"/>
    </row>
    <row r="850" spans="1:18" s="10" customFormat="1" ht="13.5" customHeight="1">
      <c r="A850" s="54">
        <v>354</v>
      </c>
      <c r="B850" s="54">
        <f t="shared" si="19"/>
        <v>354</v>
      </c>
      <c r="C850" s="55" t="s">
        <v>1025</v>
      </c>
      <c r="D850" s="55" t="s">
        <v>1025</v>
      </c>
      <c r="E850" s="55" t="s">
        <v>1026</v>
      </c>
      <c r="F850" s="55" t="s">
        <v>1720</v>
      </c>
      <c r="G850" s="78" t="s">
        <v>2900</v>
      </c>
      <c r="H850" s="78" t="s">
        <v>2910</v>
      </c>
      <c r="I850" s="164">
        <v>24</v>
      </c>
      <c r="J850" s="72">
        <f t="shared" si="17"/>
        <v>24</v>
      </c>
      <c r="K850" s="114"/>
      <c r="L850" s="56">
        <f>ROUND(I850*K850,2)</f>
        <v>0</v>
      </c>
      <c r="M850" s="56" t="e">
        <f>ROUND(J850*#REF!,2)</f>
        <v>#REF!</v>
      </c>
      <c r="O850" s="53" t="str">
        <f>IF(K850&gt;0,COUNTIF($K$9:K850,"&gt;0")," ")</f>
        <v> </v>
      </c>
      <c r="P850" s="84"/>
      <c r="Q850" s="84"/>
      <c r="R850" s="84"/>
    </row>
    <row r="851" spans="1:18" s="6" customFormat="1" ht="13.5" customHeight="1">
      <c r="A851" s="54" t="s">
        <v>2820</v>
      </c>
      <c r="B851" s="54" t="str">
        <f t="shared" si="19"/>
        <v> </v>
      </c>
      <c r="C851" s="55" t="s">
        <v>1027</v>
      </c>
      <c r="D851" s="55" t="s">
        <v>1027</v>
      </c>
      <c r="E851" s="55" t="s">
        <v>1028</v>
      </c>
      <c r="F851" s="55" t="s">
        <v>1721</v>
      </c>
      <c r="G851" s="78"/>
      <c r="H851" s="78"/>
      <c r="I851" s="164"/>
      <c r="J851" s="72"/>
      <c r="K851" s="57"/>
      <c r="L851" s="56"/>
      <c r="M851" s="56"/>
      <c r="O851" s="53" t="str">
        <f>IF(K851&gt;0,COUNTIF($K$9:K851,"&gt;0")," ")</f>
        <v> </v>
      </c>
      <c r="P851" s="84"/>
      <c r="Q851" s="84"/>
      <c r="R851" s="84"/>
    </row>
    <row r="852" spans="1:18" s="5" customFormat="1" ht="13.5" customHeight="1">
      <c r="A852" s="54">
        <v>355</v>
      </c>
      <c r="B852" s="54">
        <f t="shared" si="19"/>
        <v>355</v>
      </c>
      <c r="C852" s="55" t="s">
        <v>1029</v>
      </c>
      <c r="D852" s="55" t="s">
        <v>1029</v>
      </c>
      <c r="E852" s="55" t="s">
        <v>1030</v>
      </c>
      <c r="F852" s="55" t="s">
        <v>1030</v>
      </c>
      <c r="G852" s="78" t="s">
        <v>2900</v>
      </c>
      <c r="H852" s="78" t="s">
        <v>2910</v>
      </c>
      <c r="I852" s="164">
        <v>1</v>
      </c>
      <c r="J852" s="72">
        <f t="shared" si="17"/>
        <v>1</v>
      </c>
      <c r="K852" s="114"/>
      <c r="L852" s="56">
        <f>ROUND(I852*K852,2)</f>
        <v>0</v>
      </c>
      <c r="M852" s="56" t="e">
        <f>ROUND(J852*#REF!,2)</f>
        <v>#REF!</v>
      </c>
      <c r="O852" s="53" t="str">
        <f>IF(K852&gt;0,COUNTIF($K$9:K852,"&gt;0")," ")</f>
        <v> </v>
      </c>
      <c r="P852" s="84"/>
      <c r="Q852" s="84"/>
      <c r="R852" s="84"/>
    </row>
    <row r="853" spans="1:18" s="6" customFormat="1" ht="13.5" customHeight="1">
      <c r="A853" s="54" t="s">
        <v>2820</v>
      </c>
      <c r="B853" s="54" t="str">
        <f t="shared" si="19"/>
        <v> </v>
      </c>
      <c r="C853" s="55" t="s">
        <v>1031</v>
      </c>
      <c r="D853" s="55" t="s">
        <v>1031</v>
      </c>
      <c r="E853" s="55" t="s">
        <v>1032</v>
      </c>
      <c r="F853" s="55" t="s">
        <v>1722</v>
      </c>
      <c r="G853" s="78"/>
      <c r="H853" s="78"/>
      <c r="I853" s="164"/>
      <c r="J853" s="72"/>
      <c r="K853" s="57"/>
      <c r="L853" s="56"/>
      <c r="M853" s="56"/>
      <c r="O853" s="53" t="str">
        <f>IF(K853&gt;0,COUNTIF($K$9:K853,"&gt;0")," ")</f>
        <v> </v>
      </c>
      <c r="P853" s="84"/>
      <c r="Q853" s="84"/>
      <c r="R853" s="84"/>
    </row>
    <row r="854" spans="1:18" s="5" customFormat="1" ht="13.5" customHeight="1">
      <c r="A854" s="54">
        <v>356</v>
      </c>
      <c r="B854" s="54">
        <f t="shared" si="19"/>
        <v>356</v>
      </c>
      <c r="C854" s="55" t="s">
        <v>1973</v>
      </c>
      <c r="D854" s="55" t="s">
        <v>1973</v>
      </c>
      <c r="E854" s="55" t="s">
        <v>1033</v>
      </c>
      <c r="F854" s="55" t="s">
        <v>1033</v>
      </c>
      <c r="G854" s="78" t="s">
        <v>2900</v>
      </c>
      <c r="H854" s="78" t="s">
        <v>2910</v>
      </c>
      <c r="I854" s="164">
        <v>2</v>
      </c>
      <c r="J854" s="72">
        <f t="shared" si="17"/>
        <v>2</v>
      </c>
      <c r="K854" s="114"/>
      <c r="L854" s="56">
        <f>ROUND(I854*K854,2)</f>
        <v>0</v>
      </c>
      <c r="M854" s="56" t="e">
        <f>ROUND(J854*#REF!,2)</f>
        <v>#REF!</v>
      </c>
      <c r="O854" s="53" t="str">
        <f>IF(K854&gt;0,COUNTIF($K$9:K854,"&gt;0")," ")</f>
        <v> </v>
      </c>
      <c r="P854" s="84"/>
      <c r="Q854" s="84"/>
      <c r="R854" s="84"/>
    </row>
    <row r="855" spans="1:18" s="5" customFormat="1" ht="13.5" customHeight="1">
      <c r="A855" s="54">
        <v>357</v>
      </c>
      <c r="B855" s="54">
        <f t="shared" si="19"/>
        <v>357</v>
      </c>
      <c r="C855" s="55" t="s">
        <v>1974</v>
      </c>
      <c r="D855" s="55" t="s">
        <v>1974</v>
      </c>
      <c r="E855" s="55" t="s">
        <v>1034</v>
      </c>
      <c r="F855" s="55" t="s">
        <v>1034</v>
      </c>
      <c r="G855" s="78" t="s">
        <v>2900</v>
      </c>
      <c r="H855" s="78" t="s">
        <v>2910</v>
      </c>
      <c r="I855" s="164">
        <v>5</v>
      </c>
      <c r="J855" s="72">
        <f t="shared" si="17"/>
        <v>5</v>
      </c>
      <c r="K855" s="114"/>
      <c r="L855" s="56">
        <f>ROUND(I855*K855,2)</f>
        <v>0</v>
      </c>
      <c r="M855" s="56" t="e">
        <f>ROUND(J855*#REF!,2)</f>
        <v>#REF!</v>
      </c>
      <c r="O855" s="53" t="str">
        <f>IF(K855&gt;0,COUNTIF($K$9:K855,"&gt;0")," ")</f>
        <v> </v>
      </c>
      <c r="P855" s="84"/>
      <c r="Q855" s="84"/>
      <c r="R855" s="84"/>
    </row>
    <row r="856" spans="1:18" s="5" customFormat="1" ht="25.5" customHeight="1">
      <c r="A856" s="54">
        <v>358</v>
      </c>
      <c r="B856" s="54">
        <f t="shared" si="19"/>
        <v>358</v>
      </c>
      <c r="C856" s="55" t="s">
        <v>2811</v>
      </c>
      <c r="D856" s="55" t="s">
        <v>2811</v>
      </c>
      <c r="E856" s="55" t="s">
        <v>1035</v>
      </c>
      <c r="F856" s="55" t="s">
        <v>1723</v>
      </c>
      <c r="G856" s="78" t="s">
        <v>2900</v>
      </c>
      <c r="H856" s="78" t="s">
        <v>2910</v>
      </c>
      <c r="I856" s="164">
        <v>17</v>
      </c>
      <c r="J856" s="72">
        <f t="shared" si="17"/>
        <v>17</v>
      </c>
      <c r="K856" s="114"/>
      <c r="L856" s="56">
        <f>ROUND(I856*K856,2)</f>
        <v>0</v>
      </c>
      <c r="M856" s="56" t="e">
        <f>ROUND(J856*#REF!,2)</f>
        <v>#REF!</v>
      </c>
      <c r="O856" s="53" t="str">
        <f>IF(K856&gt;0,COUNTIF($K$9:K856,"&gt;0")," ")</f>
        <v> </v>
      </c>
      <c r="P856" s="84"/>
      <c r="Q856" s="84"/>
      <c r="R856" s="84"/>
    </row>
    <row r="857" spans="1:18" s="10" customFormat="1" ht="25.5" customHeight="1">
      <c r="A857" s="54">
        <v>359</v>
      </c>
      <c r="B857" s="54">
        <f t="shared" si="19"/>
        <v>359</v>
      </c>
      <c r="C857" s="55" t="s">
        <v>2812</v>
      </c>
      <c r="D857" s="55" t="s">
        <v>2812</v>
      </c>
      <c r="E857" s="55" t="s">
        <v>1036</v>
      </c>
      <c r="F857" s="55" t="s">
        <v>1724</v>
      </c>
      <c r="G857" s="78" t="s">
        <v>2900</v>
      </c>
      <c r="H857" s="78" t="s">
        <v>2910</v>
      </c>
      <c r="I857" s="164">
        <v>25</v>
      </c>
      <c r="J857" s="72">
        <f t="shared" si="17"/>
        <v>25</v>
      </c>
      <c r="K857" s="114"/>
      <c r="L857" s="56">
        <f>ROUND(I857*K857,2)</f>
        <v>0</v>
      </c>
      <c r="M857" s="56" t="e">
        <f>ROUND(J857*#REF!,2)</f>
        <v>#REF!</v>
      </c>
      <c r="O857" s="53" t="str">
        <f>IF(K857&gt;0,COUNTIF($K$9:K857,"&gt;0")," ")</f>
        <v> </v>
      </c>
      <c r="P857" s="84"/>
      <c r="Q857" s="84"/>
      <c r="R857" s="84"/>
    </row>
    <row r="858" spans="1:18" s="6" customFormat="1" ht="13.5" customHeight="1">
      <c r="A858" s="54" t="s">
        <v>2820</v>
      </c>
      <c r="B858" s="54" t="str">
        <f t="shared" si="19"/>
        <v> </v>
      </c>
      <c r="C858" s="55" t="s">
        <v>1038</v>
      </c>
      <c r="D858" s="55" t="s">
        <v>1038</v>
      </c>
      <c r="E858" s="55" t="s">
        <v>1039</v>
      </c>
      <c r="F858" s="55" t="s">
        <v>1725</v>
      </c>
      <c r="G858" s="78"/>
      <c r="H858" s="78"/>
      <c r="I858" s="164"/>
      <c r="J858" s="72"/>
      <c r="K858" s="57"/>
      <c r="L858" s="56"/>
      <c r="M858" s="56"/>
      <c r="O858" s="53" t="str">
        <f>IF(K858&gt;0,COUNTIF($K$9:K858,"&gt;0")," ")</f>
        <v> </v>
      </c>
      <c r="P858" s="84"/>
      <c r="Q858" s="84"/>
      <c r="R858" s="84"/>
    </row>
    <row r="859" spans="1:18" s="5" customFormat="1" ht="13.5" customHeight="1">
      <c r="A859" s="54">
        <v>360</v>
      </c>
      <c r="B859" s="54">
        <f t="shared" si="19"/>
        <v>360</v>
      </c>
      <c r="C859" s="55" t="s">
        <v>1040</v>
      </c>
      <c r="D859" s="55" t="s">
        <v>1040</v>
      </c>
      <c r="E859" s="55" t="s">
        <v>1041</v>
      </c>
      <c r="F859" s="55" t="s">
        <v>1041</v>
      </c>
      <c r="G859" s="78" t="s">
        <v>2900</v>
      </c>
      <c r="H859" s="78" t="s">
        <v>2910</v>
      </c>
      <c r="I859" s="164">
        <v>1</v>
      </c>
      <c r="J859" s="72">
        <f t="shared" si="17"/>
        <v>1</v>
      </c>
      <c r="K859" s="114"/>
      <c r="L859" s="56">
        <f>ROUND(I859*K859,2)</f>
        <v>0</v>
      </c>
      <c r="M859" s="56" t="e">
        <f>ROUND(J859*#REF!,2)</f>
        <v>#REF!</v>
      </c>
      <c r="O859" s="53" t="str">
        <f>IF(K859&gt;0,COUNTIF($K$9:K859,"&gt;0")," ")</f>
        <v> </v>
      </c>
      <c r="P859" s="84"/>
      <c r="Q859" s="84"/>
      <c r="R859" s="84"/>
    </row>
    <row r="860" spans="1:18" s="5" customFormat="1" ht="13.5" customHeight="1">
      <c r="A860" s="54">
        <v>361</v>
      </c>
      <c r="B860" s="54">
        <f t="shared" si="19"/>
        <v>361</v>
      </c>
      <c r="C860" s="55" t="s">
        <v>1042</v>
      </c>
      <c r="D860" s="55" t="s">
        <v>1042</v>
      </c>
      <c r="E860" s="55" t="s">
        <v>1043</v>
      </c>
      <c r="F860" s="55" t="s">
        <v>1043</v>
      </c>
      <c r="G860" s="78" t="s">
        <v>2900</v>
      </c>
      <c r="H860" s="78" t="s">
        <v>2910</v>
      </c>
      <c r="I860" s="164">
        <v>54</v>
      </c>
      <c r="J860" s="72">
        <f t="shared" si="17"/>
        <v>54</v>
      </c>
      <c r="K860" s="114"/>
      <c r="L860" s="56">
        <f>ROUND(I860*K860,2)</f>
        <v>0</v>
      </c>
      <c r="M860" s="56" t="e">
        <f>ROUND(J860*#REF!,2)</f>
        <v>#REF!</v>
      </c>
      <c r="O860" s="53" t="str">
        <f>IF(K860&gt;0,COUNTIF($K$9:K860,"&gt;0")," ")</f>
        <v> </v>
      </c>
      <c r="P860" s="84"/>
      <c r="Q860" s="84"/>
      <c r="R860" s="84"/>
    </row>
    <row r="861" spans="1:18" s="6" customFormat="1" ht="13.5" customHeight="1">
      <c r="A861" s="54" t="s">
        <v>2820</v>
      </c>
      <c r="B861" s="54" t="str">
        <f t="shared" si="19"/>
        <v> </v>
      </c>
      <c r="C861" s="55" t="s">
        <v>1044</v>
      </c>
      <c r="D861" s="55" t="s">
        <v>1044</v>
      </c>
      <c r="E861" s="55" t="s">
        <v>1045</v>
      </c>
      <c r="F861" s="55" t="s">
        <v>1726</v>
      </c>
      <c r="G861" s="78"/>
      <c r="H861" s="78"/>
      <c r="I861" s="164"/>
      <c r="J861" s="72"/>
      <c r="K861" s="57"/>
      <c r="L861" s="56"/>
      <c r="M861" s="56"/>
      <c r="O861" s="53" t="str">
        <f>IF(K861&gt;0,COUNTIF($K$9:K861,"&gt;0")," ")</f>
        <v> </v>
      </c>
      <c r="P861" s="84"/>
      <c r="Q861" s="84"/>
      <c r="R861" s="84"/>
    </row>
    <row r="862" spans="1:18" s="5" customFormat="1" ht="13.5" customHeight="1">
      <c r="A862" s="54">
        <v>362</v>
      </c>
      <c r="B862" s="54">
        <f t="shared" si="19"/>
        <v>362</v>
      </c>
      <c r="C862" s="55" t="s">
        <v>1046</v>
      </c>
      <c r="D862" s="55" t="s">
        <v>1046</v>
      </c>
      <c r="E862" s="55" t="s">
        <v>1047</v>
      </c>
      <c r="F862" s="55" t="s">
        <v>1047</v>
      </c>
      <c r="G862" s="78" t="s">
        <v>2900</v>
      </c>
      <c r="H862" s="78" t="s">
        <v>2910</v>
      </c>
      <c r="I862" s="164">
        <v>2</v>
      </c>
      <c r="J862" s="72">
        <f t="shared" si="17"/>
        <v>2</v>
      </c>
      <c r="K862" s="114"/>
      <c r="L862" s="56">
        <f>ROUND(I862*K862,2)</f>
        <v>0</v>
      </c>
      <c r="M862" s="56" t="e">
        <f>ROUND(J862*#REF!,2)</f>
        <v>#REF!</v>
      </c>
      <c r="O862" s="53" t="str">
        <f>IF(K862&gt;0,COUNTIF($K$9:K862,"&gt;0")," ")</f>
        <v> </v>
      </c>
      <c r="P862" s="84"/>
      <c r="Q862" s="84"/>
      <c r="R862" s="84"/>
    </row>
    <row r="863" spans="1:18" s="6" customFormat="1" ht="13.5" customHeight="1">
      <c r="A863" s="54" t="s">
        <v>2820</v>
      </c>
      <c r="B863" s="54" t="str">
        <f t="shared" si="19"/>
        <v> </v>
      </c>
      <c r="C863" s="55" t="s">
        <v>1048</v>
      </c>
      <c r="D863" s="55" t="s">
        <v>1048</v>
      </c>
      <c r="E863" s="55" t="s">
        <v>1049</v>
      </c>
      <c r="F863" s="55" t="s">
        <v>1727</v>
      </c>
      <c r="G863" s="78"/>
      <c r="H863" s="78"/>
      <c r="I863" s="164"/>
      <c r="J863" s="72"/>
      <c r="K863" s="57"/>
      <c r="L863" s="56"/>
      <c r="M863" s="56"/>
      <c r="O863" s="53" t="str">
        <f>IF(K863&gt;0,COUNTIF($K$9:K863,"&gt;0")," ")</f>
        <v> </v>
      </c>
      <c r="P863" s="84"/>
      <c r="Q863" s="84"/>
      <c r="R863" s="84"/>
    </row>
    <row r="864" spans="1:18" s="5" customFormat="1" ht="13.5" customHeight="1">
      <c r="A864" s="54">
        <v>363</v>
      </c>
      <c r="B864" s="54">
        <f t="shared" si="19"/>
        <v>363</v>
      </c>
      <c r="C864" s="55" t="s">
        <v>1050</v>
      </c>
      <c r="D864" s="55" t="s">
        <v>1050</v>
      </c>
      <c r="E864" s="55" t="s">
        <v>1051</v>
      </c>
      <c r="F864" s="55" t="s">
        <v>1728</v>
      </c>
      <c r="G864" s="78" t="s">
        <v>2905</v>
      </c>
      <c r="H864" s="78" t="s">
        <v>2905</v>
      </c>
      <c r="I864" s="164">
        <v>362.5</v>
      </c>
      <c r="J864" s="72">
        <f t="shared" si="17"/>
        <v>362.5</v>
      </c>
      <c r="K864" s="114"/>
      <c r="L864" s="56">
        <f>ROUND(I864*K864,2)</f>
        <v>0</v>
      </c>
      <c r="M864" s="56" t="e">
        <f>ROUND(J864*#REF!,2)</f>
        <v>#REF!</v>
      </c>
      <c r="O864" s="53" t="str">
        <f>IF(K864&gt;0,COUNTIF($K$9:K864,"&gt;0")," ")</f>
        <v> </v>
      </c>
      <c r="P864" s="84"/>
      <c r="Q864" s="84"/>
      <c r="R864" s="84"/>
    </row>
    <row r="865" spans="1:18" s="5" customFormat="1" ht="13.5" customHeight="1">
      <c r="A865" s="54">
        <v>364</v>
      </c>
      <c r="B865" s="54">
        <f t="shared" si="19"/>
        <v>364</v>
      </c>
      <c r="C865" s="55" t="s">
        <v>1052</v>
      </c>
      <c r="D865" s="55" t="s">
        <v>1052</v>
      </c>
      <c r="E865" s="55" t="s">
        <v>1053</v>
      </c>
      <c r="F865" s="55" t="s">
        <v>1729</v>
      </c>
      <c r="G865" s="78" t="s">
        <v>2899</v>
      </c>
      <c r="H865" s="78" t="s">
        <v>2899</v>
      </c>
      <c r="I865" s="164">
        <v>125</v>
      </c>
      <c r="J865" s="72">
        <f t="shared" si="17"/>
        <v>125</v>
      </c>
      <c r="K865" s="114"/>
      <c r="L865" s="56">
        <f>ROUND(I865*K865,2)</f>
        <v>0</v>
      </c>
      <c r="M865" s="56" t="e">
        <f>ROUND(J865*#REF!,2)</f>
        <v>#REF!</v>
      </c>
      <c r="O865" s="53" t="str">
        <f>IF(K865&gt;0,COUNTIF($K$9:K865,"&gt;0")," ")</f>
        <v> </v>
      </c>
      <c r="P865" s="84"/>
      <c r="Q865" s="84"/>
      <c r="R865" s="84"/>
    </row>
    <row r="866" spans="1:18" s="5" customFormat="1" ht="13.5" customHeight="1">
      <c r="A866" s="54">
        <v>365</v>
      </c>
      <c r="B866" s="54">
        <f t="shared" si="19"/>
        <v>365</v>
      </c>
      <c r="C866" s="55" t="s">
        <v>1055</v>
      </c>
      <c r="D866" s="55" t="s">
        <v>1055</v>
      </c>
      <c r="E866" s="55" t="s">
        <v>1056</v>
      </c>
      <c r="F866" s="55" t="s">
        <v>1731</v>
      </c>
      <c r="G866" s="78" t="s">
        <v>2900</v>
      </c>
      <c r="H866" s="78" t="s">
        <v>2910</v>
      </c>
      <c r="I866" s="164">
        <v>2</v>
      </c>
      <c r="J866" s="72">
        <f t="shared" si="17"/>
        <v>2</v>
      </c>
      <c r="K866" s="114"/>
      <c r="L866" s="56">
        <f>ROUND(I866*K866,2)</f>
        <v>0</v>
      </c>
      <c r="M866" s="56" t="e">
        <f>ROUND(J866*#REF!,2)</f>
        <v>#REF!</v>
      </c>
      <c r="O866" s="53" t="str">
        <f>IF(K866&gt;0,COUNTIF($K$9:K866,"&gt;0")," ")</f>
        <v> </v>
      </c>
      <c r="P866" s="84"/>
      <c r="Q866" s="84"/>
      <c r="R866" s="84"/>
    </row>
    <row r="867" spans="1:18" s="5" customFormat="1" ht="13.5" customHeight="1">
      <c r="A867" s="54">
        <v>366</v>
      </c>
      <c r="B867" s="54">
        <f t="shared" si="19"/>
        <v>366</v>
      </c>
      <c r="C867" s="55" t="s">
        <v>1975</v>
      </c>
      <c r="D867" s="55" t="s">
        <v>1975</v>
      </c>
      <c r="E867" s="55" t="s">
        <v>1054</v>
      </c>
      <c r="F867" s="55" t="s">
        <v>1730</v>
      </c>
      <c r="G867" s="78" t="s">
        <v>2900</v>
      </c>
      <c r="H867" s="78" t="s">
        <v>2910</v>
      </c>
      <c r="I867" s="164">
        <v>3</v>
      </c>
      <c r="J867" s="72">
        <f t="shared" si="17"/>
        <v>3</v>
      </c>
      <c r="K867" s="114"/>
      <c r="L867" s="56">
        <f>ROUND(I867*K867,2)</f>
        <v>0</v>
      </c>
      <c r="M867" s="56" t="e">
        <f>ROUND(J867*#REF!,2)</f>
        <v>#REF!</v>
      </c>
      <c r="O867" s="53" t="str">
        <f>IF(K867&gt;0,COUNTIF($K$9:K867,"&gt;0")," ")</f>
        <v> </v>
      </c>
      <c r="P867" s="84"/>
      <c r="Q867" s="84"/>
      <c r="R867" s="84"/>
    </row>
    <row r="868" spans="1:18" s="6" customFormat="1" ht="13.5" customHeight="1">
      <c r="A868" s="54" t="s">
        <v>2820</v>
      </c>
      <c r="B868" s="54" t="str">
        <f t="shared" si="19"/>
        <v> </v>
      </c>
      <c r="C868" s="55" t="s">
        <v>1057</v>
      </c>
      <c r="D868" s="55" t="s">
        <v>1057</v>
      </c>
      <c r="E868" s="55" t="s">
        <v>1058</v>
      </c>
      <c r="F868" s="55" t="s">
        <v>1732</v>
      </c>
      <c r="G868" s="78"/>
      <c r="H868" s="78"/>
      <c r="I868" s="164"/>
      <c r="J868" s="72"/>
      <c r="K868" s="57"/>
      <c r="L868" s="56"/>
      <c r="M868" s="56"/>
      <c r="O868" s="53" t="str">
        <f>IF(K868&gt;0,COUNTIF($K$9:K868,"&gt;0")," ")</f>
        <v> </v>
      </c>
      <c r="P868" s="84"/>
      <c r="Q868" s="84"/>
      <c r="R868" s="84"/>
    </row>
    <row r="869" spans="1:18" s="5" customFormat="1" ht="13.5" customHeight="1">
      <c r="A869" s="54">
        <v>367</v>
      </c>
      <c r="B869" s="54">
        <f t="shared" si="19"/>
        <v>367</v>
      </c>
      <c r="C869" s="55" t="s">
        <v>1060</v>
      </c>
      <c r="D869" s="55" t="s">
        <v>1060</v>
      </c>
      <c r="E869" s="55" t="s">
        <v>1059</v>
      </c>
      <c r="F869" s="55" t="s">
        <v>1733</v>
      </c>
      <c r="G869" s="78" t="s">
        <v>2900</v>
      </c>
      <c r="H869" s="78" t="s">
        <v>2910</v>
      </c>
      <c r="I869" s="164">
        <v>140</v>
      </c>
      <c r="J869" s="72">
        <f t="shared" si="17"/>
        <v>140</v>
      </c>
      <c r="K869" s="114"/>
      <c r="L869" s="56">
        <f>ROUND(I869*K869,2)</f>
        <v>0</v>
      </c>
      <c r="M869" s="56" t="e">
        <f>ROUND(J869*#REF!,2)</f>
        <v>#REF!</v>
      </c>
      <c r="O869" s="53" t="str">
        <f>IF(K869&gt;0,COUNTIF($K$9:K869,"&gt;0")," ")</f>
        <v> </v>
      </c>
      <c r="P869" s="84"/>
      <c r="Q869" s="84"/>
      <c r="R869" s="84"/>
    </row>
    <row r="870" spans="1:18" s="10" customFormat="1" ht="13.5" customHeight="1">
      <c r="A870" s="54">
        <v>368</v>
      </c>
      <c r="B870" s="54">
        <f t="shared" si="19"/>
        <v>368</v>
      </c>
      <c r="C870" s="55" t="s">
        <v>1062</v>
      </c>
      <c r="D870" s="55" t="s">
        <v>1062</v>
      </c>
      <c r="E870" s="55" t="s">
        <v>1063</v>
      </c>
      <c r="F870" s="55" t="s">
        <v>1735</v>
      </c>
      <c r="G870" s="78" t="s">
        <v>2900</v>
      </c>
      <c r="H870" s="78" t="s">
        <v>2910</v>
      </c>
      <c r="I870" s="164">
        <v>34</v>
      </c>
      <c r="J870" s="72">
        <f t="shared" si="17"/>
        <v>34</v>
      </c>
      <c r="K870" s="114"/>
      <c r="L870" s="56">
        <f>ROUND(I870*K870,2)</f>
        <v>0</v>
      </c>
      <c r="M870" s="56" t="e">
        <f>ROUND(J870*#REF!,2)</f>
        <v>#REF!</v>
      </c>
      <c r="O870" s="53" t="str">
        <f>IF(K870&gt;0,COUNTIF($K$9:K870,"&gt;0")," ")</f>
        <v> </v>
      </c>
      <c r="P870" s="84"/>
      <c r="Q870" s="84"/>
      <c r="R870" s="84"/>
    </row>
    <row r="871" spans="1:18" s="10" customFormat="1" ht="13.5" customHeight="1">
      <c r="A871" s="54">
        <v>369</v>
      </c>
      <c r="B871" s="54">
        <f t="shared" si="19"/>
        <v>369</v>
      </c>
      <c r="C871" s="55" t="s">
        <v>1976</v>
      </c>
      <c r="D871" s="55" t="s">
        <v>1976</v>
      </c>
      <c r="E871" s="55" t="s">
        <v>1061</v>
      </c>
      <c r="F871" s="55" t="s">
        <v>1734</v>
      </c>
      <c r="G871" s="78" t="s">
        <v>2900</v>
      </c>
      <c r="H871" s="78" t="s">
        <v>2910</v>
      </c>
      <c r="I871" s="164">
        <v>27</v>
      </c>
      <c r="J871" s="72">
        <f t="shared" si="17"/>
        <v>27</v>
      </c>
      <c r="K871" s="114"/>
      <c r="L871" s="56">
        <f>ROUND(I871*K871,2)</f>
        <v>0</v>
      </c>
      <c r="M871" s="56" t="e">
        <f>ROUND(J871*#REF!,2)</f>
        <v>#REF!</v>
      </c>
      <c r="O871" s="53" t="str">
        <f>IF(K871&gt;0,COUNTIF($K$9:K871,"&gt;0")," ")</f>
        <v> </v>
      </c>
      <c r="P871" s="84"/>
      <c r="Q871" s="84"/>
      <c r="R871" s="84"/>
    </row>
    <row r="872" spans="1:18" s="10" customFormat="1" ht="13.5" customHeight="1">
      <c r="A872" s="54" t="s">
        <v>2820</v>
      </c>
      <c r="B872" s="54" t="str">
        <f t="shared" si="19"/>
        <v> </v>
      </c>
      <c r="C872" s="55" t="s">
        <v>1545</v>
      </c>
      <c r="D872" s="55" t="s">
        <v>1545</v>
      </c>
      <c r="E872" s="55" t="s">
        <v>1064</v>
      </c>
      <c r="F872" s="55" t="s">
        <v>1736</v>
      </c>
      <c r="G872" s="78"/>
      <c r="H872" s="78"/>
      <c r="I872" s="164"/>
      <c r="J872" s="72"/>
      <c r="K872" s="57"/>
      <c r="L872" s="56"/>
      <c r="M872" s="56"/>
      <c r="O872" s="53" t="str">
        <f>IF(K872&gt;0,COUNTIF($K$9:K872,"&gt;0")," ")</f>
        <v> </v>
      </c>
      <c r="P872" s="84"/>
      <c r="Q872" s="84"/>
      <c r="R872" s="84"/>
    </row>
    <row r="873" spans="1:18" s="10" customFormat="1" ht="13.5" customHeight="1">
      <c r="A873" s="54">
        <v>370</v>
      </c>
      <c r="B873" s="54">
        <f t="shared" si="19"/>
        <v>370</v>
      </c>
      <c r="C873" s="55" t="s">
        <v>1546</v>
      </c>
      <c r="D873" s="55" t="s">
        <v>1546</v>
      </c>
      <c r="E873" s="55" t="s">
        <v>1065</v>
      </c>
      <c r="F873" s="55" t="s">
        <v>1737</v>
      </c>
      <c r="G873" s="78" t="s">
        <v>2900</v>
      </c>
      <c r="H873" s="78" t="s">
        <v>2910</v>
      </c>
      <c r="I873" s="164">
        <v>2</v>
      </c>
      <c r="J873" s="72">
        <f t="shared" si="17"/>
        <v>2</v>
      </c>
      <c r="K873" s="114"/>
      <c r="L873" s="56">
        <f>ROUND(I873*K873,2)</f>
        <v>0</v>
      </c>
      <c r="M873" s="56" t="e">
        <f>ROUND(J873*#REF!,2)</f>
        <v>#REF!</v>
      </c>
      <c r="O873" s="53" t="str">
        <f>IF(K873&gt;0,COUNTIF($K$9:K873,"&gt;0")," ")</f>
        <v> </v>
      </c>
      <c r="P873" s="84"/>
      <c r="Q873" s="84"/>
      <c r="R873" s="84"/>
    </row>
    <row r="874" spans="1:18" s="6" customFormat="1" ht="13.5" customHeight="1">
      <c r="A874" s="54" t="s">
        <v>2820</v>
      </c>
      <c r="B874" s="54" t="str">
        <f t="shared" si="19"/>
        <v> </v>
      </c>
      <c r="C874" s="55" t="s">
        <v>1066</v>
      </c>
      <c r="D874" s="55" t="s">
        <v>1066</v>
      </c>
      <c r="E874" s="55" t="s">
        <v>1067</v>
      </c>
      <c r="F874" s="55" t="s">
        <v>1738</v>
      </c>
      <c r="G874" s="78"/>
      <c r="H874" s="78"/>
      <c r="I874" s="164"/>
      <c r="J874" s="72"/>
      <c r="K874" s="57"/>
      <c r="L874" s="56"/>
      <c r="M874" s="56"/>
      <c r="O874" s="53" t="str">
        <f>IF(K874&gt;0,COUNTIF($K$9:K874,"&gt;0")," ")</f>
        <v> </v>
      </c>
      <c r="P874" s="84"/>
      <c r="Q874" s="84"/>
      <c r="R874" s="84"/>
    </row>
    <row r="875" spans="1:18" s="5" customFormat="1" ht="13.5" customHeight="1">
      <c r="A875" s="54">
        <v>371</v>
      </c>
      <c r="B875" s="54">
        <f t="shared" si="19"/>
        <v>371</v>
      </c>
      <c r="C875" s="55" t="s">
        <v>1068</v>
      </c>
      <c r="D875" s="55" t="s">
        <v>1068</v>
      </c>
      <c r="E875" s="55" t="s">
        <v>1069</v>
      </c>
      <c r="F875" s="55" t="s">
        <v>1739</v>
      </c>
      <c r="G875" s="78" t="s">
        <v>2900</v>
      </c>
      <c r="H875" s="78" t="s">
        <v>2910</v>
      </c>
      <c r="I875" s="164">
        <v>4</v>
      </c>
      <c r="J875" s="72">
        <f t="shared" si="17"/>
        <v>4</v>
      </c>
      <c r="K875" s="114"/>
      <c r="L875" s="56">
        <f>ROUND(I875*K875,2)</f>
        <v>0</v>
      </c>
      <c r="M875" s="56" t="e">
        <f>ROUND(J875*#REF!,2)</f>
        <v>#REF!</v>
      </c>
      <c r="O875" s="53" t="str">
        <f>IF(K875&gt;0,COUNTIF($K$9:K875,"&gt;0")," ")</f>
        <v> </v>
      </c>
      <c r="P875" s="84"/>
      <c r="Q875" s="84"/>
      <c r="R875" s="84"/>
    </row>
    <row r="876" spans="1:18" s="10" customFormat="1" ht="13.5" customHeight="1">
      <c r="A876" s="54">
        <v>372</v>
      </c>
      <c r="B876" s="54">
        <f t="shared" si="19"/>
        <v>372</v>
      </c>
      <c r="C876" s="55" t="s">
        <v>1070</v>
      </c>
      <c r="D876" s="55" t="s">
        <v>1070</v>
      </c>
      <c r="E876" s="55" t="s">
        <v>1071</v>
      </c>
      <c r="F876" s="55" t="s">
        <v>1740</v>
      </c>
      <c r="G876" s="78" t="s">
        <v>2898</v>
      </c>
      <c r="H876" s="78" t="s">
        <v>2898</v>
      </c>
      <c r="I876" s="164">
        <v>4000</v>
      </c>
      <c r="J876" s="72">
        <f t="shared" si="17"/>
        <v>4000</v>
      </c>
      <c r="K876" s="114"/>
      <c r="L876" s="56">
        <f>ROUND(I876*K876,2)</f>
        <v>0</v>
      </c>
      <c r="M876" s="56" t="e">
        <f>ROUND(J876*#REF!,2)</f>
        <v>#REF!</v>
      </c>
      <c r="O876" s="53" t="str">
        <f>IF(K876&gt;0,COUNTIF($K$9:K876,"&gt;0")," ")</f>
        <v> </v>
      </c>
      <c r="P876" s="84"/>
      <c r="Q876" s="84"/>
      <c r="R876" s="84"/>
    </row>
    <row r="877" spans="1:18" s="5" customFormat="1" ht="24">
      <c r="A877" s="54">
        <v>373</v>
      </c>
      <c r="B877" s="54">
        <f t="shared" si="19"/>
        <v>373</v>
      </c>
      <c r="C877" s="55" t="s">
        <v>1072</v>
      </c>
      <c r="D877" s="55" t="s">
        <v>1072</v>
      </c>
      <c r="E877" s="55" t="s">
        <v>1073</v>
      </c>
      <c r="F877" s="55" t="s">
        <v>1741</v>
      </c>
      <c r="G877" s="78" t="s">
        <v>2904</v>
      </c>
      <c r="H877" s="78" t="s">
        <v>2904</v>
      </c>
      <c r="I877" s="164">
        <v>47.5</v>
      </c>
      <c r="J877" s="72">
        <f t="shared" si="17"/>
        <v>47.5</v>
      </c>
      <c r="K877" s="114"/>
      <c r="L877" s="56">
        <f>ROUND(I877*K877,2)</f>
        <v>0</v>
      </c>
      <c r="M877" s="56" t="e">
        <f>ROUND(J877*#REF!,2)</f>
        <v>#REF!</v>
      </c>
      <c r="O877" s="53" t="str">
        <f>IF(K877&gt;0,COUNTIF($K$9:K877,"&gt;0")," ")</f>
        <v> </v>
      </c>
      <c r="P877" s="84"/>
      <c r="Q877" s="84"/>
      <c r="R877" s="84"/>
    </row>
    <row r="878" spans="1:18" s="6" customFormat="1" ht="13.5" customHeight="1">
      <c r="A878" s="54" t="s">
        <v>2820</v>
      </c>
      <c r="B878" s="54" t="str">
        <f t="shared" si="19"/>
        <v> </v>
      </c>
      <c r="C878" s="55" t="s">
        <v>1547</v>
      </c>
      <c r="D878" s="55" t="s">
        <v>1547</v>
      </c>
      <c r="E878" s="55" t="s">
        <v>1074</v>
      </c>
      <c r="F878" s="55" t="s">
        <v>1742</v>
      </c>
      <c r="G878" s="78"/>
      <c r="H878" s="78"/>
      <c r="I878" s="164"/>
      <c r="J878" s="72"/>
      <c r="K878" s="57"/>
      <c r="L878" s="56"/>
      <c r="M878" s="56"/>
      <c r="O878" s="53" t="str">
        <f>IF(K878&gt;0,COUNTIF($K$9:K878,"&gt;0")," ")</f>
        <v> </v>
      </c>
      <c r="P878" s="84"/>
      <c r="Q878" s="84"/>
      <c r="R878" s="84"/>
    </row>
    <row r="879" spans="1:18" s="5" customFormat="1" ht="13.5" customHeight="1">
      <c r="A879" s="54">
        <v>374</v>
      </c>
      <c r="B879" s="54">
        <f t="shared" si="19"/>
        <v>374</v>
      </c>
      <c r="C879" s="55" t="s">
        <v>1548</v>
      </c>
      <c r="D879" s="55" t="s">
        <v>1548</v>
      </c>
      <c r="E879" s="55" t="s">
        <v>1075</v>
      </c>
      <c r="F879" s="55" t="s">
        <v>1743</v>
      </c>
      <c r="G879" s="78" t="s">
        <v>2900</v>
      </c>
      <c r="H879" s="78" t="s">
        <v>2910</v>
      </c>
      <c r="I879" s="164">
        <v>2</v>
      </c>
      <c r="J879" s="72">
        <f t="shared" si="17"/>
        <v>2</v>
      </c>
      <c r="K879" s="114"/>
      <c r="L879" s="56">
        <f>ROUND(I879*K879,2)</f>
        <v>0</v>
      </c>
      <c r="M879" s="56" t="e">
        <f>ROUND(J879*#REF!,2)</f>
        <v>#REF!</v>
      </c>
      <c r="O879" s="53" t="str">
        <f>IF(K879&gt;0,COUNTIF($K$9:K879,"&gt;0")," ")</f>
        <v> </v>
      </c>
      <c r="P879" s="84"/>
      <c r="Q879" s="84"/>
      <c r="R879" s="84"/>
    </row>
    <row r="880" spans="1:18" s="5" customFormat="1" ht="13.5" customHeight="1">
      <c r="A880" s="54">
        <v>375</v>
      </c>
      <c r="B880" s="54">
        <f t="shared" si="19"/>
        <v>375</v>
      </c>
      <c r="C880" s="55" t="s">
        <v>1549</v>
      </c>
      <c r="D880" s="55" t="s">
        <v>1549</v>
      </c>
      <c r="E880" s="55" t="s">
        <v>1076</v>
      </c>
      <c r="F880" s="55" t="s">
        <v>1744</v>
      </c>
      <c r="G880" s="78" t="s">
        <v>2900</v>
      </c>
      <c r="H880" s="78" t="s">
        <v>2910</v>
      </c>
      <c r="I880" s="164">
        <v>13</v>
      </c>
      <c r="J880" s="72">
        <f t="shared" si="17"/>
        <v>13</v>
      </c>
      <c r="K880" s="114"/>
      <c r="L880" s="56">
        <f>ROUND(I880*K880,2)</f>
        <v>0</v>
      </c>
      <c r="M880" s="56" t="e">
        <f>ROUND(J880*#REF!,2)</f>
        <v>#REF!</v>
      </c>
      <c r="O880" s="53" t="str">
        <f>IF(K880&gt;0,COUNTIF($K$9:K880,"&gt;0")," ")</f>
        <v> </v>
      </c>
      <c r="P880" s="84"/>
      <c r="Q880" s="84"/>
      <c r="R880" s="84"/>
    </row>
    <row r="881" spans="1:18" s="5" customFormat="1" ht="13.5" customHeight="1">
      <c r="A881" s="54">
        <v>376</v>
      </c>
      <c r="B881" s="54">
        <f t="shared" si="19"/>
        <v>376</v>
      </c>
      <c r="C881" s="55" t="s">
        <v>1550</v>
      </c>
      <c r="D881" s="55" t="s">
        <v>1550</v>
      </c>
      <c r="E881" s="55" t="s">
        <v>1077</v>
      </c>
      <c r="F881" s="55" t="s">
        <v>1745</v>
      </c>
      <c r="G881" s="78" t="s">
        <v>2900</v>
      </c>
      <c r="H881" s="78" t="s">
        <v>2910</v>
      </c>
      <c r="I881" s="164">
        <v>2</v>
      </c>
      <c r="J881" s="72">
        <f t="shared" si="17"/>
        <v>2</v>
      </c>
      <c r="K881" s="114"/>
      <c r="L881" s="56">
        <f>ROUND(I881*K881,2)</f>
        <v>0</v>
      </c>
      <c r="M881" s="56" t="e">
        <f>ROUND(J881*#REF!,2)</f>
        <v>#REF!</v>
      </c>
      <c r="O881" s="53" t="str">
        <f>IF(K881&gt;0,COUNTIF($K$9:K881,"&gt;0")," ")</f>
        <v> </v>
      </c>
      <c r="P881" s="84"/>
      <c r="Q881" s="84"/>
      <c r="R881" s="84"/>
    </row>
    <row r="882" spans="1:18" s="5" customFormat="1" ht="13.5" customHeight="1">
      <c r="A882" s="54">
        <v>377</v>
      </c>
      <c r="B882" s="54">
        <f t="shared" si="19"/>
        <v>377</v>
      </c>
      <c r="C882" s="55" t="s">
        <v>1551</v>
      </c>
      <c r="D882" s="55" t="s">
        <v>1551</v>
      </c>
      <c r="E882" s="55" t="s">
        <v>1078</v>
      </c>
      <c r="F882" s="55" t="s">
        <v>1746</v>
      </c>
      <c r="G882" s="78" t="s">
        <v>2899</v>
      </c>
      <c r="H882" s="78" t="s">
        <v>2899</v>
      </c>
      <c r="I882" s="164">
        <v>14</v>
      </c>
      <c r="J882" s="72">
        <f t="shared" si="17"/>
        <v>14</v>
      </c>
      <c r="K882" s="114"/>
      <c r="L882" s="56">
        <f>ROUND(I882*K882,2)</f>
        <v>0</v>
      </c>
      <c r="M882" s="56" t="e">
        <f>ROUND(J882*#REF!,2)</f>
        <v>#REF!</v>
      </c>
      <c r="O882" s="53" t="str">
        <f>IF(K882&gt;0,COUNTIF($K$9:K882,"&gt;0")," ")</f>
        <v> </v>
      </c>
      <c r="P882" s="84"/>
      <c r="Q882" s="84"/>
      <c r="R882" s="84"/>
    </row>
    <row r="883" spans="1:18" s="6" customFormat="1" ht="13.5" customHeight="1">
      <c r="A883" s="54" t="s">
        <v>2820</v>
      </c>
      <c r="B883" s="54" t="str">
        <f t="shared" si="19"/>
        <v> </v>
      </c>
      <c r="C883" s="55" t="s">
        <v>1552</v>
      </c>
      <c r="D883" s="55" t="s">
        <v>1552</v>
      </c>
      <c r="E883" s="55" t="s">
        <v>1079</v>
      </c>
      <c r="F883" s="55" t="s">
        <v>1747</v>
      </c>
      <c r="G883" s="78"/>
      <c r="H883" s="78"/>
      <c r="I883" s="164"/>
      <c r="J883" s="72"/>
      <c r="K883" s="57"/>
      <c r="L883" s="56"/>
      <c r="M883" s="56"/>
      <c r="O883" s="53" t="str">
        <f>IF(K883&gt;0,COUNTIF($K$9:K883,"&gt;0")," ")</f>
        <v> </v>
      </c>
      <c r="P883" s="84"/>
      <c r="Q883" s="84"/>
      <c r="R883" s="84"/>
    </row>
    <row r="884" spans="1:18" s="5" customFormat="1" ht="13.5" customHeight="1">
      <c r="A884" s="54">
        <v>378</v>
      </c>
      <c r="B884" s="54">
        <f t="shared" si="19"/>
        <v>378</v>
      </c>
      <c r="C884" s="55" t="s">
        <v>1553</v>
      </c>
      <c r="D884" s="55" t="s">
        <v>1553</v>
      </c>
      <c r="E884" s="55" t="s">
        <v>1080</v>
      </c>
      <c r="F884" s="55" t="s">
        <v>1748</v>
      </c>
      <c r="G884" s="78" t="s">
        <v>2900</v>
      </c>
      <c r="H884" s="78" t="s">
        <v>2910</v>
      </c>
      <c r="I884" s="164">
        <v>4</v>
      </c>
      <c r="J884" s="72">
        <f t="shared" si="17"/>
        <v>4</v>
      </c>
      <c r="K884" s="114"/>
      <c r="L884" s="56">
        <f aca="true" t="shared" si="20" ref="L884:L895">ROUND(I884*K884,2)</f>
        <v>0</v>
      </c>
      <c r="M884" s="56" t="e">
        <f>ROUND(J884*#REF!,2)</f>
        <v>#REF!</v>
      </c>
      <c r="O884" s="53" t="str">
        <f>IF(K884&gt;0,COUNTIF($K$9:K884,"&gt;0")," ")</f>
        <v> </v>
      </c>
      <c r="P884" s="84"/>
      <c r="Q884" s="84"/>
      <c r="R884" s="84"/>
    </row>
    <row r="885" spans="1:18" s="5" customFormat="1" ht="13.5" customHeight="1">
      <c r="A885" s="54">
        <v>379</v>
      </c>
      <c r="B885" s="54">
        <f t="shared" si="19"/>
        <v>379</v>
      </c>
      <c r="C885" s="55" t="s">
        <v>1554</v>
      </c>
      <c r="D885" s="55" t="s">
        <v>1554</v>
      </c>
      <c r="E885" s="55" t="s">
        <v>1081</v>
      </c>
      <c r="F885" s="55" t="s">
        <v>1749</v>
      </c>
      <c r="G885" s="78" t="s">
        <v>2900</v>
      </c>
      <c r="H885" s="78" t="s">
        <v>2910</v>
      </c>
      <c r="I885" s="164">
        <v>20</v>
      </c>
      <c r="J885" s="72">
        <f t="shared" si="17"/>
        <v>20</v>
      </c>
      <c r="K885" s="114"/>
      <c r="L885" s="56">
        <f t="shared" si="20"/>
        <v>0</v>
      </c>
      <c r="M885" s="56" t="e">
        <f>ROUND(J885*#REF!,2)</f>
        <v>#REF!</v>
      </c>
      <c r="O885" s="53" t="str">
        <f>IF(K885&gt;0,COUNTIF($K$9:K885,"&gt;0")," ")</f>
        <v> </v>
      </c>
      <c r="P885" s="84"/>
      <c r="Q885" s="84"/>
      <c r="R885" s="84"/>
    </row>
    <row r="886" spans="1:18" s="5" customFormat="1" ht="13.5" customHeight="1">
      <c r="A886" s="54">
        <v>380</v>
      </c>
      <c r="B886" s="54">
        <f t="shared" si="19"/>
        <v>380</v>
      </c>
      <c r="C886" s="55" t="s">
        <v>1555</v>
      </c>
      <c r="D886" s="55" t="s">
        <v>1555</v>
      </c>
      <c r="E886" s="55" t="s">
        <v>1082</v>
      </c>
      <c r="F886" s="55" t="s">
        <v>1750</v>
      </c>
      <c r="G886" s="78" t="s">
        <v>2900</v>
      </c>
      <c r="H886" s="78" t="s">
        <v>2910</v>
      </c>
      <c r="I886" s="164">
        <v>19</v>
      </c>
      <c r="J886" s="72">
        <f t="shared" si="17"/>
        <v>19</v>
      </c>
      <c r="K886" s="114"/>
      <c r="L886" s="56">
        <f t="shared" si="20"/>
        <v>0</v>
      </c>
      <c r="M886" s="56" t="e">
        <f>ROUND(J886*#REF!,2)</f>
        <v>#REF!</v>
      </c>
      <c r="O886" s="53" t="str">
        <f>IF(K886&gt;0,COUNTIF($K$9:K886,"&gt;0")," ")</f>
        <v> </v>
      </c>
      <c r="P886" s="84"/>
      <c r="Q886" s="84"/>
      <c r="R886" s="84"/>
    </row>
    <row r="887" spans="1:18" s="5" customFormat="1" ht="13.5" customHeight="1">
      <c r="A887" s="54">
        <v>381</v>
      </c>
      <c r="B887" s="54">
        <f t="shared" si="19"/>
        <v>381</v>
      </c>
      <c r="C887" s="55" t="s">
        <v>1556</v>
      </c>
      <c r="D887" s="55" t="s">
        <v>1556</v>
      </c>
      <c r="E887" s="55" t="s">
        <v>1083</v>
      </c>
      <c r="F887" s="55" t="s">
        <v>1751</v>
      </c>
      <c r="G887" s="78" t="s">
        <v>2900</v>
      </c>
      <c r="H887" s="78" t="s">
        <v>2910</v>
      </c>
      <c r="I887" s="164">
        <v>5</v>
      </c>
      <c r="J887" s="72">
        <f t="shared" si="17"/>
        <v>5</v>
      </c>
      <c r="K887" s="114"/>
      <c r="L887" s="56">
        <f t="shared" si="20"/>
        <v>0</v>
      </c>
      <c r="M887" s="56" t="e">
        <f>ROUND(J887*#REF!,2)</f>
        <v>#REF!</v>
      </c>
      <c r="O887" s="53" t="str">
        <f>IF(K887&gt;0,COUNTIF($K$9:K887,"&gt;0")," ")</f>
        <v> </v>
      </c>
      <c r="P887" s="84"/>
      <c r="Q887" s="84"/>
      <c r="R887" s="84"/>
    </row>
    <row r="888" spans="1:18" s="5" customFormat="1" ht="13.5" customHeight="1">
      <c r="A888" s="54">
        <v>382</v>
      </c>
      <c r="B888" s="54">
        <f t="shared" si="19"/>
        <v>382</v>
      </c>
      <c r="C888" s="55" t="s">
        <v>1557</v>
      </c>
      <c r="D888" s="55" t="s">
        <v>1557</v>
      </c>
      <c r="E888" s="55" t="s">
        <v>1084</v>
      </c>
      <c r="F888" s="55" t="s">
        <v>1752</v>
      </c>
      <c r="G888" s="78" t="s">
        <v>2900</v>
      </c>
      <c r="H888" s="78" t="s">
        <v>2910</v>
      </c>
      <c r="I888" s="164">
        <v>20</v>
      </c>
      <c r="J888" s="72">
        <f t="shared" si="17"/>
        <v>20</v>
      </c>
      <c r="K888" s="114"/>
      <c r="L888" s="56">
        <f t="shared" si="20"/>
        <v>0</v>
      </c>
      <c r="M888" s="56" t="e">
        <f>ROUND(J888*#REF!,2)</f>
        <v>#REF!</v>
      </c>
      <c r="O888" s="53" t="str">
        <f>IF(K888&gt;0,COUNTIF($K$9:K888,"&gt;0")," ")</f>
        <v> </v>
      </c>
      <c r="P888" s="84"/>
      <c r="Q888" s="84"/>
      <c r="R888" s="84"/>
    </row>
    <row r="889" spans="1:18" s="5" customFormat="1" ht="13.5" customHeight="1">
      <c r="A889" s="54">
        <v>383</v>
      </c>
      <c r="B889" s="54">
        <f t="shared" si="19"/>
        <v>383</v>
      </c>
      <c r="C889" s="55" t="s">
        <v>1558</v>
      </c>
      <c r="D889" s="55" t="s">
        <v>1558</v>
      </c>
      <c r="E889" s="55" t="s">
        <v>1085</v>
      </c>
      <c r="F889" s="55" t="s">
        <v>1753</v>
      </c>
      <c r="G889" s="78" t="s">
        <v>2900</v>
      </c>
      <c r="H889" s="78" t="s">
        <v>2910</v>
      </c>
      <c r="I889" s="164">
        <v>142</v>
      </c>
      <c r="J889" s="72">
        <f t="shared" si="17"/>
        <v>142</v>
      </c>
      <c r="K889" s="114"/>
      <c r="L889" s="56">
        <f t="shared" si="20"/>
        <v>0</v>
      </c>
      <c r="M889" s="56" t="e">
        <f>ROUND(J889*#REF!,2)</f>
        <v>#REF!</v>
      </c>
      <c r="O889" s="53" t="str">
        <f>IF(K889&gt;0,COUNTIF($K$9:K889,"&gt;0")," ")</f>
        <v> </v>
      </c>
      <c r="P889" s="84"/>
      <c r="Q889" s="84"/>
      <c r="R889" s="84"/>
    </row>
    <row r="890" spans="1:18" s="5" customFormat="1" ht="13.5" customHeight="1">
      <c r="A890" s="54">
        <v>384</v>
      </c>
      <c r="B890" s="54">
        <f t="shared" si="19"/>
        <v>384</v>
      </c>
      <c r="C890" s="55" t="s">
        <v>1559</v>
      </c>
      <c r="D890" s="55" t="s">
        <v>1559</v>
      </c>
      <c r="E890" s="55" t="s">
        <v>1086</v>
      </c>
      <c r="F890" s="55" t="s">
        <v>1754</v>
      </c>
      <c r="G890" s="78" t="s">
        <v>2900</v>
      </c>
      <c r="H890" s="78" t="s">
        <v>2910</v>
      </c>
      <c r="I890" s="164">
        <v>2</v>
      </c>
      <c r="J890" s="72">
        <f aca="true" t="shared" si="21" ref="J890:J933">I890</f>
        <v>2</v>
      </c>
      <c r="K890" s="114"/>
      <c r="L890" s="56">
        <f t="shared" si="20"/>
        <v>0</v>
      </c>
      <c r="M890" s="56" t="e">
        <f>ROUND(J890*#REF!,2)</f>
        <v>#REF!</v>
      </c>
      <c r="O890" s="53" t="str">
        <f>IF(K890&gt;0,COUNTIF($K$9:K890,"&gt;0")," ")</f>
        <v> </v>
      </c>
      <c r="P890" s="84"/>
      <c r="Q890" s="84"/>
      <c r="R890" s="84"/>
    </row>
    <row r="891" spans="1:18" s="5" customFormat="1" ht="13.5" customHeight="1">
      <c r="A891" s="54">
        <v>385</v>
      </c>
      <c r="B891" s="54">
        <f t="shared" si="19"/>
        <v>385</v>
      </c>
      <c r="C891" s="55" t="s">
        <v>1560</v>
      </c>
      <c r="D891" s="55" t="s">
        <v>1560</v>
      </c>
      <c r="E891" s="55" t="s">
        <v>1087</v>
      </c>
      <c r="F891" s="55" t="s">
        <v>1755</v>
      </c>
      <c r="G891" s="78" t="s">
        <v>2900</v>
      </c>
      <c r="H891" s="78" t="s">
        <v>2910</v>
      </c>
      <c r="I891" s="164">
        <v>2</v>
      </c>
      <c r="J891" s="72">
        <f t="shared" si="21"/>
        <v>2</v>
      </c>
      <c r="K891" s="114"/>
      <c r="L891" s="56">
        <f t="shared" si="20"/>
        <v>0</v>
      </c>
      <c r="M891" s="56" t="e">
        <f>ROUND(J891*#REF!,2)</f>
        <v>#REF!</v>
      </c>
      <c r="O891" s="53" t="str">
        <f>IF(K891&gt;0,COUNTIF($K$9:K891,"&gt;0")," ")</f>
        <v> </v>
      </c>
      <c r="P891" s="84"/>
      <c r="Q891" s="84"/>
      <c r="R891" s="84"/>
    </row>
    <row r="892" spans="1:18" s="5" customFormat="1" ht="13.5" customHeight="1">
      <c r="A892" s="54">
        <v>386</v>
      </c>
      <c r="B892" s="54">
        <f t="shared" si="19"/>
        <v>386</v>
      </c>
      <c r="C892" s="55" t="s">
        <v>1561</v>
      </c>
      <c r="D892" s="55" t="s">
        <v>1561</v>
      </c>
      <c r="E892" s="55" t="s">
        <v>1088</v>
      </c>
      <c r="F892" s="55" t="s">
        <v>1756</v>
      </c>
      <c r="G892" s="78" t="s">
        <v>2900</v>
      </c>
      <c r="H892" s="78" t="s">
        <v>2910</v>
      </c>
      <c r="I892" s="164">
        <v>7</v>
      </c>
      <c r="J892" s="72">
        <f t="shared" si="21"/>
        <v>7</v>
      </c>
      <c r="K892" s="114"/>
      <c r="L892" s="56">
        <f t="shared" si="20"/>
        <v>0</v>
      </c>
      <c r="M892" s="56" t="e">
        <f>ROUND(J892*#REF!,2)</f>
        <v>#REF!</v>
      </c>
      <c r="O892" s="53" t="str">
        <f>IF(K892&gt;0,COUNTIF($K$9:K892,"&gt;0")," ")</f>
        <v> </v>
      </c>
      <c r="P892" s="84"/>
      <c r="Q892" s="84"/>
      <c r="R892" s="84"/>
    </row>
    <row r="893" spans="1:18" s="5" customFormat="1" ht="13.5" customHeight="1">
      <c r="A893" s="54">
        <v>387</v>
      </c>
      <c r="B893" s="54">
        <f t="shared" si="19"/>
        <v>387</v>
      </c>
      <c r="C893" s="55" t="s">
        <v>1562</v>
      </c>
      <c r="D893" s="55" t="s">
        <v>1562</v>
      </c>
      <c r="E893" s="55" t="s">
        <v>1089</v>
      </c>
      <c r="F893" s="55" t="s">
        <v>1757</v>
      </c>
      <c r="G893" s="78" t="s">
        <v>2900</v>
      </c>
      <c r="H893" s="78" t="s">
        <v>2910</v>
      </c>
      <c r="I893" s="164">
        <v>2</v>
      </c>
      <c r="J893" s="72">
        <f t="shared" si="21"/>
        <v>2</v>
      </c>
      <c r="K893" s="114"/>
      <c r="L893" s="56">
        <f t="shared" si="20"/>
        <v>0</v>
      </c>
      <c r="M893" s="56" t="e">
        <f>ROUND(J893*#REF!,2)</f>
        <v>#REF!</v>
      </c>
      <c r="O893" s="53" t="str">
        <f>IF(K893&gt;0,COUNTIF($K$9:K893,"&gt;0")," ")</f>
        <v> </v>
      </c>
      <c r="P893" s="84"/>
      <c r="Q893" s="84"/>
      <c r="R893" s="84"/>
    </row>
    <row r="894" spans="1:18" s="5" customFormat="1" ht="13.5" customHeight="1">
      <c r="A894" s="54">
        <v>388</v>
      </c>
      <c r="B894" s="54">
        <f t="shared" si="19"/>
        <v>388</v>
      </c>
      <c r="C894" s="55" t="s">
        <v>1563</v>
      </c>
      <c r="D894" s="55" t="s">
        <v>1563</v>
      </c>
      <c r="E894" s="55" t="s">
        <v>1090</v>
      </c>
      <c r="F894" s="55" t="s">
        <v>1758</v>
      </c>
      <c r="G894" s="78" t="s">
        <v>2900</v>
      </c>
      <c r="H894" s="78" t="s">
        <v>2910</v>
      </c>
      <c r="I894" s="164">
        <v>2</v>
      </c>
      <c r="J894" s="72">
        <f t="shared" si="21"/>
        <v>2</v>
      </c>
      <c r="K894" s="114"/>
      <c r="L894" s="56">
        <f t="shared" si="20"/>
        <v>0</v>
      </c>
      <c r="M894" s="56" t="e">
        <f>ROUND(J894*#REF!,2)</f>
        <v>#REF!</v>
      </c>
      <c r="O894" s="53" t="str">
        <f>IF(K894&gt;0,COUNTIF($K$9:K894,"&gt;0")," ")</f>
        <v> </v>
      </c>
      <c r="P894" s="84"/>
      <c r="Q894" s="84"/>
      <c r="R894" s="84"/>
    </row>
    <row r="895" spans="1:18" s="5" customFormat="1" ht="13.5" customHeight="1">
      <c r="A895" s="54">
        <v>389</v>
      </c>
      <c r="B895" s="54">
        <f t="shared" si="19"/>
        <v>389</v>
      </c>
      <c r="C895" s="55" t="s">
        <v>1564</v>
      </c>
      <c r="D895" s="55" t="s">
        <v>1564</v>
      </c>
      <c r="E895" s="55" t="s">
        <v>1091</v>
      </c>
      <c r="F895" s="55" t="s">
        <v>1759</v>
      </c>
      <c r="G895" s="78" t="s">
        <v>2900</v>
      </c>
      <c r="H895" s="78" t="s">
        <v>2910</v>
      </c>
      <c r="I895" s="164">
        <v>4</v>
      </c>
      <c r="J895" s="72">
        <f t="shared" si="21"/>
        <v>4</v>
      </c>
      <c r="K895" s="114"/>
      <c r="L895" s="56">
        <f t="shared" si="20"/>
        <v>0</v>
      </c>
      <c r="M895" s="56" t="e">
        <f>ROUND(J895*#REF!,2)</f>
        <v>#REF!</v>
      </c>
      <c r="O895" s="53" t="str">
        <f>IF(K895&gt;0,COUNTIF($K$9:K895,"&gt;0")," ")</f>
        <v> </v>
      </c>
      <c r="P895" s="84"/>
      <c r="Q895" s="84"/>
      <c r="R895" s="84"/>
    </row>
    <row r="896" spans="1:18" s="6" customFormat="1" ht="13.5" customHeight="1">
      <c r="A896" s="54" t="s">
        <v>2820</v>
      </c>
      <c r="B896" s="54" t="str">
        <f t="shared" si="19"/>
        <v> </v>
      </c>
      <c r="C896" s="55" t="s">
        <v>1565</v>
      </c>
      <c r="D896" s="55" t="s">
        <v>1565</v>
      </c>
      <c r="E896" s="55" t="s">
        <v>39</v>
      </c>
      <c r="F896" s="55" t="s">
        <v>1760</v>
      </c>
      <c r="G896" s="78"/>
      <c r="H896" s="78"/>
      <c r="I896" s="164"/>
      <c r="J896" s="72"/>
      <c r="K896" s="57"/>
      <c r="L896" s="56"/>
      <c r="M896" s="56"/>
      <c r="O896" s="53" t="str">
        <f>IF(K896&gt;0,COUNTIF($K$9:K896,"&gt;0")," ")</f>
        <v> </v>
      </c>
      <c r="P896" s="84"/>
      <c r="Q896" s="84"/>
      <c r="R896" s="84"/>
    </row>
    <row r="897" spans="1:18" s="5" customFormat="1" ht="13.5" customHeight="1">
      <c r="A897" s="54">
        <v>390</v>
      </c>
      <c r="B897" s="54">
        <f t="shared" si="19"/>
        <v>390</v>
      </c>
      <c r="C897" s="55" t="s">
        <v>1566</v>
      </c>
      <c r="D897" s="55" t="s">
        <v>1566</v>
      </c>
      <c r="E897" s="55" t="s">
        <v>1092</v>
      </c>
      <c r="F897" s="55" t="s">
        <v>1761</v>
      </c>
      <c r="G897" s="78" t="s">
        <v>2895</v>
      </c>
      <c r="H897" s="78" t="s">
        <v>2895</v>
      </c>
      <c r="I897" s="164">
        <v>10</v>
      </c>
      <c r="J897" s="72">
        <f t="shared" si="21"/>
        <v>10</v>
      </c>
      <c r="K897" s="114"/>
      <c r="L897" s="56">
        <f>ROUND(I897*K897,2)</f>
        <v>0</v>
      </c>
      <c r="M897" s="56" t="e">
        <f>ROUND(J897*#REF!,2)</f>
        <v>#REF!</v>
      </c>
      <c r="O897" s="53" t="str">
        <f>IF(K897&gt;0,COUNTIF($K$9:K897,"&gt;0")," ")</f>
        <v> </v>
      </c>
      <c r="P897" s="84"/>
      <c r="Q897" s="84"/>
      <c r="R897" s="84"/>
    </row>
    <row r="898" spans="1:18" s="6" customFormat="1" ht="13.5" customHeight="1">
      <c r="A898" s="54" t="s">
        <v>2820</v>
      </c>
      <c r="B898" s="54" t="str">
        <f t="shared" si="19"/>
        <v> </v>
      </c>
      <c r="C898" s="55" t="s">
        <v>1567</v>
      </c>
      <c r="D898" s="55" t="s">
        <v>1567</v>
      </c>
      <c r="E898" s="55" t="s">
        <v>1093</v>
      </c>
      <c r="F898" s="55" t="s">
        <v>1762</v>
      </c>
      <c r="G898" s="78"/>
      <c r="H898" s="78"/>
      <c r="I898" s="164"/>
      <c r="J898" s="72"/>
      <c r="K898" s="57"/>
      <c r="L898" s="56"/>
      <c r="M898" s="56"/>
      <c r="O898" s="53" t="str">
        <f>IF(K898&gt;0,COUNTIF($K$9:K898,"&gt;0")," ")</f>
        <v> </v>
      </c>
      <c r="P898" s="84"/>
      <c r="Q898" s="84"/>
      <c r="R898" s="84"/>
    </row>
    <row r="899" spans="1:18" s="5" customFormat="1" ht="13.5" customHeight="1">
      <c r="A899" s="54">
        <v>391</v>
      </c>
      <c r="B899" s="54">
        <f t="shared" si="19"/>
        <v>391</v>
      </c>
      <c r="C899" s="55" t="s">
        <v>1568</v>
      </c>
      <c r="D899" s="55" t="s">
        <v>1568</v>
      </c>
      <c r="E899" s="55" t="s">
        <v>1094</v>
      </c>
      <c r="F899" s="55" t="s">
        <v>1763</v>
      </c>
      <c r="G899" s="78" t="s">
        <v>2900</v>
      </c>
      <c r="H899" s="78" t="s">
        <v>2910</v>
      </c>
      <c r="I899" s="164">
        <v>500</v>
      </c>
      <c r="J899" s="72">
        <f t="shared" si="21"/>
        <v>500</v>
      </c>
      <c r="K899" s="114"/>
      <c r="L899" s="56">
        <f aca="true" t="shared" si="22" ref="L899:L922">ROUND(I899*K899,2)</f>
        <v>0</v>
      </c>
      <c r="M899" s="56" t="e">
        <f>ROUND(J899*#REF!,2)</f>
        <v>#REF!</v>
      </c>
      <c r="O899" s="53" t="str">
        <f>IF(K899&gt;0,COUNTIF($K$9:K899,"&gt;0")," ")</f>
        <v> </v>
      </c>
      <c r="P899" s="84"/>
      <c r="Q899" s="84"/>
      <c r="R899" s="84"/>
    </row>
    <row r="900" spans="1:18" s="5" customFormat="1" ht="13.5" customHeight="1">
      <c r="A900" s="54">
        <v>392</v>
      </c>
      <c r="B900" s="54">
        <f t="shared" si="19"/>
        <v>392</v>
      </c>
      <c r="C900" s="55" t="s">
        <v>1569</v>
      </c>
      <c r="D900" s="55" t="s">
        <v>1569</v>
      </c>
      <c r="E900" s="55" t="s">
        <v>1095</v>
      </c>
      <c r="F900" s="55" t="s">
        <v>1764</v>
      </c>
      <c r="G900" s="78" t="s">
        <v>2900</v>
      </c>
      <c r="H900" s="78" t="s">
        <v>2910</v>
      </c>
      <c r="I900" s="164">
        <v>450</v>
      </c>
      <c r="J900" s="72">
        <f t="shared" si="21"/>
        <v>450</v>
      </c>
      <c r="K900" s="114"/>
      <c r="L900" s="56">
        <f t="shared" si="22"/>
        <v>0</v>
      </c>
      <c r="M900" s="56" t="e">
        <f>ROUND(J900*#REF!,2)</f>
        <v>#REF!</v>
      </c>
      <c r="O900" s="53" t="str">
        <f>IF(K900&gt;0,COUNTIF($K$9:K900,"&gt;0")," ")</f>
        <v> </v>
      </c>
      <c r="P900" s="84"/>
      <c r="Q900" s="84"/>
      <c r="R900" s="84"/>
    </row>
    <row r="901" spans="1:18" s="5" customFormat="1" ht="13.5" customHeight="1">
      <c r="A901" s="54">
        <v>393</v>
      </c>
      <c r="B901" s="54">
        <f t="shared" si="19"/>
        <v>393</v>
      </c>
      <c r="C901" s="55" t="s">
        <v>1570</v>
      </c>
      <c r="D901" s="55" t="s">
        <v>1570</v>
      </c>
      <c r="E901" s="55" t="s">
        <v>1096</v>
      </c>
      <c r="F901" s="55" t="s">
        <v>1765</v>
      </c>
      <c r="G901" s="78" t="s">
        <v>2900</v>
      </c>
      <c r="H901" s="78" t="s">
        <v>2910</v>
      </c>
      <c r="I901" s="164">
        <v>110</v>
      </c>
      <c r="J901" s="72">
        <f t="shared" si="21"/>
        <v>110</v>
      </c>
      <c r="K901" s="114"/>
      <c r="L901" s="56">
        <f t="shared" si="22"/>
        <v>0</v>
      </c>
      <c r="M901" s="56" t="e">
        <f>ROUND(J901*#REF!,2)</f>
        <v>#REF!</v>
      </c>
      <c r="O901" s="53" t="str">
        <f>IF(K901&gt;0,COUNTIF($K$9:K901,"&gt;0")," ")</f>
        <v> </v>
      </c>
      <c r="P901" s="84"/>
      <c r="Q901" s="84"/>
      <c r="R901" s="84"/>
    </row>
    <row r="902" spans="1:18" s="5" customFormat="1" ht="13.5" customHeight="1">
      <c r="A902" s="54">
        <v>394</v>
      </c>
      <c r="B902" s="54">
        <f t="shared" si="19"/>
        <v>394</v>
      </c>
      <c r="C902" s="55" t="s">
        <v>1571</v>
      </c>
      <c r="D902" s="55" t="s">
        <v>1571</v>
      </c>
      <c r="E902" s="55" t="s">
        <v>1097</v>
      </c>
      <c r="F902" s="55" t="s">
        <v>1766</v>
      </c>
      <c r="G902" s="78" t="s">
        <v>2900</v>
      </c>
      <c r="H902" s="78" t="s">
        <v>2910</v>
      </c>
      <c r="I902" s="164">
        <v>330</v>
      </c>
      <c r="J902" s="72">
        <f t="shared" si="21"/>
        <v>330</v>
      </c>
      <c r="K902" s="114"/>
      <c r="L902" s="56">
        <f t="shared" si="22"/>
        <v>0</v>
      </c>
      <c r="M902" s="56" t="e">
        <f>ROUND(J902*#REF!,2)</f>
        <v>#REF!</v>
      </c>
      <c r="O902" s="53" t="str">
        <f>IF(K902&gt;0,COUNTIF($K$9:K902,"&gt;0")," ")</f>
        <v> </v>
      </c>
      <c r="P902" s="84"/>
      <c r="Q902" s="84"/>
      <c r="R902" s="84"/>
    </row>
    <row r="903" spans="1:18" s="5" customFormat="1" ht="13.5" customHeight="1">
      <c r="A903" s="54">
        <v>395</v>
      </c>
      <c r="B903" s="54">
        <f t="shared" si="19"/>
        <v>395</v>
      </c>
      <c r="C903" s="55" t="s">
        <v>1572</v>
      </c>
      <c r="D903" s="55" t="s">
        <v>1572</v>
      </c>
      <c r="E903" s="55" t="s">
        <v>1098</v>
      </c>
      <c r="F903" s="55" t="s">
        <v>1767</v>
      </c>
      <c r="G903" s="78" t="s">
        <v>2900</v>
      </c>
      <c r="H903" s="78" t="s">
        <v>2910</v>
      </c>
      <c r="I903" s="164">
        <v>260</v>
      </c>
      <c r="J903" s="72">
        <f t="shared" si="21"/>
        <v>260</v>
      </c>
      <c r="K903" s="114"/>
      <c r="L903" s="56">
        <f t="shared" si="22"/>
        <v>0</v>
      </c>
      <c r="M903" s="56" t="e">
        <f>ROUND(J903*#REF!,2)</f>
        <v>#REF!</v>
      </c>
      <c r="O903" s="53" t="str">
        <f>IF(K903&gt;0,COUNTIF($K$9:K903,"&gt;0")," ")</f>
        <v> </v>
      </c>
      <c r="P903" s="84"/>
      <c r="Q903" s="84"/>
      <c r="R903" s="84"/>
    </row>
    <row r="904" spans="1:18" s="5" customFormat="1" ht="13.5" customHeight="1">
      <c r="A904" s="54">
        <v>396</v>
      </c>
      <c r="B904" s="54">
        <f t="shared" si="19"/>
        <v>396</v>
      </c>
      <c r="C904" s="55" t="s">
        <v>1573</v>
      </c>
      <c r="D904" s="55" t="s">
        <v>1573</v>
      </c>
      <c r="E904" s="55" t="s">
        <v>1099</v>
      </c>
      <c r="F904" s="55" t="s">
        <v>1768</v>
      </c>
      <c r="G904" s="78" t="s">
        <v>2900</v>
      </c>
      <c r="H904" s="78" t="s">
        <v>2910</v>
      </c>
      <c r="I904" s="164">
        <v>120</v>
      </c>
      <c r="J904" s="72">
        <f t="shared" si="21"/>
        <v>120</v>
      </c>
      <c r="K904" s="114"/>
      <c r="L904" s="56">
        <f t="shared" si="22"/>
        <v>0</v>
      </c>
      <c r="M904" s="56" t="e">
        <f>ROUND(J904*#REF!,2)</f>
        <v>#REF!</v>
      </c>
      <c r="O904" s="53" t="str">
        <f>IF(K904&gt;0,COUNTIF($K$9:K904,"&gt;0")," ")</f>
        <v> </v>
      </c>
      <c r="P904" s="84"/>
      <c r="Q904" s="84"/>
      <c r="R904" s="84"/>
    </row>
    <row r="905" spans="1:18" s="5" customFormat="1" ht="13.5" customHeight="1">
      <c r="A905" s="54">
        <v>397</v>
      </c>
      <c r="B905" s="54">
        <f t="shared" si="19"/>
        <v>397</v>
      </c>
      <c r="C905" s="55" t="s">
        <v>1574</v>
      </c>
      <c r="D905" s="55" t="s">
        <v>1574</v>
      </c>
      <c r="E905" s="55" t="s">
        <v>1100</v>
      </c>
      <c r="F905" s="55" t="s">
        <v>1769</v>
      </c>
      <c r="G905" s="78" t="s">
        <v>2900</v>
      </c>
      <c r="H905" s="78" t="s">
        <v>2910</v>
      </c>
      <c r="I905" s="164">
        <v>95</v>
      </c>
      <c r="J905" s="72">
        <f t="shared" si="21"/>
        <v>95</v>
      </c>
      <c r="K905" s="114"/>
      <c r="L905" s="56">
        <f t="shared" si="22"/>
        <v>0</v>
      </c>
      <c r="M905" s="56" t="e">
        <f>ROUND(J905*#REF!,2)</f>
        <v>#REF!</v>
      </c>
      <c r="O905" s="53" t="str">
        <f>IF(K905&gt;0,COUNTIF($K$9:K905,"&gt;0")," ")</f>
        <v> </v>
      </c>
      <c r="P905" s="84"/>
      <c r="Q905" s="84"/>
      <c r="R905" s="84"/>
    </row>
    <row r="906" spans="1:18" s="5" customFormat="1" ht="13.5" customHeight="1">
      <c r="A906" s="54">
        <v>398</v>
      </c>
      <c r="B906" s="54">
        <f t="shared" si="19"/>
        <v>398</v>
      </c>
      <c r="C906" s="55" t="s">
        <v>1575</v>
      </c>
      <c r="D906" s="55" t="s">
        <v>1575</v>
      </c>
      <c r="E906" s="55" t="s">
        <v>1101</v>
      </c>
      <c r="F906" s="55" t="s">
        <v>1770</v>
      </c>
      <c r="G906" s="78" t="s">
        <v>2900</v>
      </c>
      <c r="H906" s="78" t="s">
        <v>2910</v>
      </c>
      <c r="I906" s="164">
        <v>100</v>
      </c>
      <c r="J906" s="72">
        <f t="shared" si="21"/>
        <v>100</v>
      </c>
      <c r="K906" s="114"/>
      <c r="L906" s="56">
        <f t="shared" si="22"/>
        <v>0</v>
      </c>
      <c r="M906" s="56" t="e">
        <f>ROUND(J906*#REF!,2)</f>
        <v>#REF!</v>
      </c>
      <c r="O906" s="53" t="str">
        <f>IF(K906&gt;0,COUNTIF($K$9:K906,"&gt;0")," ")</f>
        <v> </v>
      </c>
      <c r="P906" s="84"/>
      <c r="Q906" s="84"/>
      <c r="R906" s="84"/>
    </row>
    <row r="907" spans="1:18" s="5" customFormat="1" ht="13.5" customHeight="1">
      <c r="A907" s="54">
        <v>399</v>
      </c>
      <c r="B907" s="54">
        <f t="shared" si="19"/>
        <v>399</v>
      </c>
      <c r="C907" s="55" t="s">
        <v>1576</v>
      </c>
      <c r="D907" s="55" t="s">
        <v>1576</v>
      </c>
      <c r="E907" s="55" t="s">
        <v>1102</v>
      </c>
      <c r="F907" s="55" t="s">
        <v>1771</v>
      </c>
      <c r="G907" s="78" t="s">
        <v>2900</v>
      </c>
      <c r="H907" s="78" t="s">
        <v>2910</v>
      </c>
      <c r="I907" s="164">
        <v>35</v>
      </c>
      <c r="J907" s="72">
        <f t="shared" si="21"/>
        <v>35</v>
      </c>
      <c r="K907" s="114"/>
      <c r="L907" s="56">
        <f t="shared" si="22"/>
        <v>0</v>
      </c>
      <c r="M907" s="56" t="e">
        <f>ROUND(J907*#REF!,2)</f>
        <v>#REF!</v>
      </c>
      <c r="O907" s="53" t="str">
        <f>IF(K907&gt;0,COUNTIF($K$9:K907,"&gt;0")," ")</f>
        <v> </v>
      </c>
      <c r="P907" s="84"/>
      <c r="Q907" s="84"/>
      <c r="R907" s="84"/>
    </row>
    <row r="908" spans="1:18" s="5" customFormat="1" ht="13.5" customHeight="1">
      <c r="A908" s="54">
        <v>400</v>
      </c>
      <c r="B908" s="54">
        <f t="shared" si="19"/>
        <v>400</v>
      </c>
      <c r="C908" s="55" t="s">
        <v>1577</v>
      </c>
      <c r="D908" s="55" t="s">
        <v>1577</v>
      </c>
      <c r="E908" s="55" t="s">
        <v>1103</v>
      </c>
      <c r="F908" s="55" t="s">
        <v>1772</v>
      </c>
      <c r="G908" s="78" t="s">
        <v>2900</v>
      </c>
      <c r="H908" s="78" t="s">
        <v>2910</v>
      </c>
      <c r="I908" s="164">
        <v>1</v>
      </c>
      <c r="J908" s="72">
        <f t="shared" si="21"/>
        <v>1</v>
      </c>
      <c r="K908" s="114"/>
      <c r="L908" s="56">
        <f t="shared" si="22"/>
        <v>0</v>
      </c>
      <c r="M908" s="56" t="e">
        <f>ROUND(J908*#REF!,2)</f>
        <v>#REF!</v>
      </c>
      <c r="O908" s="53" t="str">
        <f>IF(K908&gt;0,COUNTIF($K$9:K908,"&gt;0")," ")</f>
        <v> </v>
      </c>
      <c r="P908" s="84"/>
      <c r="Q908" s="84"/>
      <c r="R908" s="84"/>
    </row>
    <row r="909" spans="1:18" s="5" customFormat="1" ht="13.5" customHeight="1">
      <c r="A909" s="54">
        <v>401</v>
      </c>
      <c r="B909" s="54">
        <f t="shared" si="19"/>
        <v>401</v>
      </c>
      <c r="C909" s="55" t="s">
        <v>1578</v>
      </c>
      <c r="D909" s="55" t="s">
        <v>1578</v>
      </c>
      <c r="E909" s="55" t="s">
        <v>1104</v>
      </c>
      <c r="F909" s="55" t="s">
        <v>1773</v>
      </c>
      <c r="G909" s="78" t="s">
        <v>2900</v>
      </c>
      <c r="H909" s="78" t="s">
        <v>2910</v>
      </c>
      <c r="I909" s="164">
        <v>155</v>
      </c>
      <c r="J909" s="72">
        <f t="shared" si="21"/>
        <v>155</v>
      </c>
      <c r="K909" s="114"/>
      <c r="L909" s="56">
        <f t="shared" si="22"/>
        <v>0</v>
      </c>
      <c r="M909" s="56" t="e">
        <f>ROUND(J909*#REF!,2)</f>
        <v>#REF!</v>
      </c>
      <c r="O909" s="53" t="str">
        <f>IF(K909&gt;0,COUNTIF($K$9:K909,"&gt;0")," ")</f>
        <v> </v>
      </c>
      <c r="P909" s="84"/>
      <c r="Q909" s="84"/>
      <c r="R909" s="84"/>
    </row>
    <row r="910" spans="1:18" s="5" customFormat="1" ht="13.5" customHeight="1">
      <c r="A910" s="54">
        <v>402</v>
      </c>
      <c r="B910" s="54">
        <f t="shared" si="19"/>
        <v>402</v>
      </c>
      <c r="C910" s="55" t="s">
        <v>1579</v>
      </c>
      <c r="D910" s="55" t="s">
        <v>1579</v>
      </c>
      <c r="E910" s="55" t="s">
        <v>1105</v>
      </c>
      <c r="F910" s="55" t="s">
        <v>1774</v>
      </c>
      <c r="G910" s="78" t="s">
        <v>2900</v>
      </c>
      <c r="H910" s="78" t="s">
        <v>2910</v>
      </c>
      <c r="I910" s="164">
        <v>8</v>
      </c>
      <c r="J910" s="72">
        <f t="shared" si="21"/>
        <v>8</v>
      </c>
      <c r="K910" s="114"/>
      <c r="L910" s="56">
        <f t="shared" si="22"/>
        <v>0</v>
      </c>
      <c r="M910" s="56" t="e">
        <f>ROUND(J910*#REF!,2)</f>
        <v>#REF!</v>
      </c>
      <c r="O910" s="53" t="str">
        <f>IF(K910&gt;0,COUNTIF($K$9:K910,"&gt;0")," ")</f>
        <v> </v>
      </c>
      <c r="P910" s="84"/>
      <c r="Q910" s="84"/>
      <c r="R910" s="84"/>
    </row>
    <row r="911" spans="1:18" s="5" customFormat="1" ht="13.5" customHeight="1">
      <c r="A911" s="54">
        <v>403</v>
      </c>
      <c r="B911" s="54">
        <f aca="true" t="shared" si="23" ref="B911:B974">A911</f>
        <v>403</v>
      </c>
      <c r="C911" s="55" t="s">
        <v>1580</v>
      </c>
      <c r="D911" s="55" t="s">
        <v>1580</v>
      </c>
      <c r="E911" s="55" t="s">
        <v>1106</v>
      </c>
      <c r="F911" s="55" t="s">
        <v>1775</v>
      </c>
      <c r="G911" s="78" t="s">
        <v>2900</v>
      </c>
      <c r="H911" s="78" t="s">
        <v>2910</v>
      </c>
      <c r="I911" s="164">
        <v>400</v>
      </c>
      <c r="J911" s="72">
        <f t="shared" si="21"/>
        <v>400</v>
      </c>
      <c r="K911" s="114"/>
      <c r="L911" s="56">
        <f t="shared" si="22"/>
        <v>0</v>
      </c>
      <c r="M911" s="56" t="e">
        <f>ROUND(J911*#REF!,2)</f>
        <v>#REF!</v>
      </c>
      <c r="O911" s="53" t="str">
        <f>IF(K911&gt;0,COUNTIF($K$9:K911,"&gt;0")," ")</f>
        <v> </v>
      </c>
      <c r="P911" s="84"/>
      <c r="Q911" s="84"/>
      <c r="R911" s="84"/>
    </row>
    <row r="912" spans="1:18" s="5" customFormat="1" ht="13.5" customHeight="1">
      <c r="A912" s="54">
        <v>404</v>
      </c>
      <c r="B912" s="54">
        <f t="shared" si="23"/>
        <v>404</v>
      </c>
      <c r="C912" s="55" t="s">
        <v>1581</v>
      </c>
      <c r="D912" s="55" t="s">
        <v>1581</v>
      </c>
      <c r="E912" s="55" t="s">
        <v>1107</v>
      </c>
      <c r="F912" s="55" t="s">
        <v>1776</v>
      </c>
      <c r="G912" s="78" t="s">
        <v>2900</v>
      </c>
      <c r="H912" s="78" t="s">
        <v>2910</v>
      </c>
      <c r="I912" s="164">
        <v>170</v>
      </c>
      <c r="J912" s="72">
        <f t="shared" si="21"/>
        <v>170</v>
      </c>
      <c r="K912" s="114"/>
      <c r="L912" s="56">
        <f t="shared" si="22"/>
        <v>0</v>
      </c>
      <c r="M912" s="56" t="e">
        <f>ROUND(J912*#REF!,2)</f>
        <v>#REF!</v>
      </c>
      <c r="O912" s="53" t="str">
        <f>IF(K912&gt;0,COUNTIF($K$9:K912,"&gt;0")," ")</f>
        <v> </v>
      </c>
      <c r="P912" s="84"/>
      <c r="Q912" s="84"/>
      <c r="R912" s="84"/>
    </row>
    <row r="913" spans="1:18" s="5" customFormat="1" ht="13.5" customHeight="1">
      <c r="A913" s="54">
        <v>405</v>
      </c>
      <c r="B913" s="54">
        <f t="shared" si="23"/>
        <v>405</v>
      </c>
      <c r="C913" s="55" t="s">
        <v>1582</v>
      </c>
      <c r="D913" s="55" t="s">
        <v>1582</v>
      </c>
      <c r="E913" s="55" t="s">
        <v>1108</v>
      </c>
      <c r="F913" s="55" t="s">
        <v>1777</v>
      </c>
      <c r="G913" s="78" t="s">
        <v>2900</v>
      </c>
      <c r="H913" s="78" t="s">
        <v>2910</v>
      </c>
      <c r="I913" s="164">
        <v>16</v>
      </c>
      <c r="J913" s="72">
        <f t="shared" si="21"/>
        <v>16</v>
      </c>
      <c r="K913" s="114"/>
      <c r="L913" s="56">
        <f t="shared" si="22"/>
        <v>0</v>
      </c>
      <c r="M913" s="56" t="e">
        <f>ROUND(J913*#REF!,2)</f>
        <v>#REF!</v>
      </c>
      <c r="O913" s="53" t="str">
        <f>IF(K913&gt;0,COUNTIF($K$9:K913,"&gt;0")," ")</f>
        <v> </v>
      </c>
      <c r="P913" s="84"/>
      <c r="Q913" s="84"/>
      <c r="R913" s="84"/>
    </row>
    <row r="914" spans="1:18" s="5" customFormat="1" ht="13.5" customHeight="1">
      <c r="A914" s="54">
        <v>406</v>
      </c>
      <c r="B914" s="54">
        <f t="shared" si="23"/>
        <v>406</v>
      </c>
      <c r="C914" s="55" t="s">
        <v>1583</v>
      </c>
      <c r="D914" s="55" t="s">
        <v>1583</v>
      </c>
      <c r="E914" s="55" t="s">
        <v>1109</v>
      </c>
      <c r="F914" s="55" t="s">
        <v>1778</v>
      </c>
      <c r="G914" s="78" t="s">
        <v>2900</v>
      </c>
      <c r="H914" s="78" t="s">
        <v>2910</v>
      </c>
      <c r="I914" s="164">
        <v>5</v>
      </c>
      <c r="J914" s="72">
        <f t="shared" si="21"/>
        <v>5</v>
      </c>
      <c r="K914" s="114"/>
      <c r="L914" s="56">
        <f t="shared" si="22"/>
        <v>0</v>
      </c>
      <c r="M914" s="56" t="e">
        <f>ROUND(J914*#REF!,2)</f>
        <v>#REF!</v>
      </c>
      <c r="O914" s="53" t="str">
        <f>IF(K914&gt;0,COUNTIF($K$9:K914,"&gt;0")," ")</f>
        <v> </v>
      </c>
      <c r="P914" s="84"/>
      <c r="Q914" s="84"/>
      <c r="R914" s="84"/>
    </row>
    <row r="915" spans="1:18" s="5" customFormat="1" ht="13.5" customHeight="1">
      <c r="A915" s="54">
        <v>407</v>
      </c>
      <c r="B915" s="54">
        <f t="shared" si="23"/>
        <v>407</v>
      </c>
      <c r="C915" s="55" t="s">
        <v>1584</v>
      </c>
      <c r="D915" s="55" t="s">
        <v>1584</v>
      </c>
      <c r="E915" s="55" t="s">
        <v>1110</v>
      </c>
      <c r="F915" s="55" t="s">
        <v>1779</v>
      </c>
      <c r="G915" s="78" t="s">
        <v>2900</v>
      </c>
      <c r="H915" s="78" t="s">
        <v>2910</v>
      </c>
      <c r="I915" s="164">
        <v>7</v>
      </c>
      <c r="J915" s="72">
        <f t="shared" si="21"/>
        <v>7</v>
      </c>
      <c r="K915" s="114"/>
      <c r="L915" s="56">
        <f t="shared" si="22"/>
        <v>0</v>
      </c>
      <c r="M915" s="56" t="e">
        <f>ROUND(J915*#REF!,2)</f>
        <v>#REF!</v>
      </c>
      <c r="O915" s="53" t="str">
        <f>IF(K915&gt;0,COUNTIF($K$9:K915,"&gt;0")," ")</f>
        <v> </v>
      </c>
      <c r="P915" s="84"/>
      <c r="Q915" s="84"/>
      <c r="R915" s="84"/>
    </row>
    <row r="916" spans="1:18" s="5" customFormat="1" ht="13.5" customHeight="1">
      <c r="A916" s="54">
        <v>408</v>
      </c>
      <c r="B916" s="54">
        <f t="shared" si="23"/>
        <v>408</v>
      </c>
      <c r="C916" s="55" t="s">
        <v>1585</v>
      </c>
      <c r="D916" s="55" t="s">
        <v>1585</v>
      </c>
      <c r="E916" s="55" t="s">
        <v>1111</v>
      </c>
      <c r="F916" s="55" t="s">
        <v>1780</v>
      </c>
      <c r="G916" s="78" t="s">
        <v>2900</v>
      </c>
      <c r="H916" s="78" t="s">
        <v>2910</v>
      </c>
      <c r="I916" s="164">
        <v>19</v>
      </c>
      <c r="J916" s="72">
        <f t="shared" si="21"/>
        <v>19</v>
      </c>
      <c r="K916" s="114"/>
      <c r="L916" s="56">
        <f t="shared" si="22"/>
        <v>0</v>
      </c>
      <c r="M916" s="56" t="e">
        <f>ROUND(J916*#REF!,2)</f>
        <v>#REF!</v>
      </c>
      <c r="O916" s="53" t="str">
        <f>IF(K916&gt;0,COUNTIF($K$9:K916,"&gt;0")," ")</f>
        <v> </v>
      </c>
      <c r="P916" s="84"/>
      <c r="Q916" s="84"/>
      <c r="R916" s="84"/>
    </row>
    <row r="917" spans="1:18" s="5" customFormat="1" ht="13.5" customHeight="1">
      <c r="A917" s="54">
        <v>409</v>
      </c>
      <c r="B917" s="54">
        <f t="shared" si="23"/>
        <v>409</v>
      </c>
      <c r="C917" s="55" t="s">
        <v>1586</v>
      </c>
      <c r="D917" s="55" t="s">
        <v>1586</v>
      </c>
      <c r="E917" s="55" t="s">
        <v>1112</v>
      </c>
      <c r="F917" s="55" t="s">
        <v>1781</v>
      </c>
      <c r="G917" s="78" t="s">
        <v>2900</v>
      </c>
      <c r="H917" s="78" t="s">
        <v>2910</v>
      </c>
      <c r="I917" s="164">
        <v>14</v>
      </c>
      <c r="J917" s="72">
        <f t="shared" si="21"/>
        <v>14</v>
      </c>
      <c r="K917" s="114"/>
      <c r="L917" s="56">
        <f t="shared" si="22"/>
        <v>0</v>
      </c>
      <c r="M917" s="56" t="e">
        <f>ROUND(J917*#REF!,2)</f>
        <v>#REF!</v>
      </c>
      <c r="O917" s="53" t="str">
        <f>IF(K917&gt;0,COUNTIF($K$9:K917,"&gt;0")," ")</f>
        <v> </v>
      </c>
      <c r="P917" s="84"/>
      <c r="Q917" s="84"/>
      <c r="R917" s="84"/>
    </row>
    <row r="918" spans="1:18" s="5" customFormat="1" ht="13.5" customHeight="1">
      <c r="A918" s="54">
        <v>410</v>
      </c>
      <c r="B918" s="54">
        <f t="shared" si="23"/>
        <v>410</v>
      </c>
      <c r="C918" s="55" t="s">
        <v>1587</v>
      </c>
      <c r="D918" s="55" t="s">
        <v>1587</v>
      </c>
      <c r="E918" s="55" t="s">
        <v>1113</v>
      </c>
      <c r="F918" s="55" t="s">
        <v>1782</v>
      </c>
      <c r="G918" s="78" t="s">
        <v>2900</v>
      </c>
      <c r="H918" s="78" t="s">
        <v>2910</v>
      </c>
      <c r="I918" s="164">
        <v>25</v>
      </c>
      <c r="J918" s="72">
        <f t="shared" si="21"/>
        <v>25</v>
      </c>
      <c r="K918" s="114"/>
      <c r="L918" s="56">
        <f t="shared" si="22"/>
        <v>0</v>
      </c>
      <c r="M918" s="56" t="e">
        <f>ROUND(J918*#REF!,2)</f>
        <v>#REF!</v>
      </c>
      <c r="O918" s="53" t="str">
        <f>IF(K918&gt;0,COUNTIF($K$9:K918,"&gt;0")," ")</f>
        <v> </v>
      </c>
      <c r="P918" s="84"/>
      <c r="Q918" s="84"/>
      <c r="R918" s="84"/>
    </row>
    <row r="919" spans="1:18" s="5" customFormat="1" ht="13.5" customHeight="1">
      <c r="A919" s="54">
        <v>411</v>
      </c>
      <c r="B919" s="54">
        <f t="shared" si="23"/>
        <v>411</v>
      </c>
      <c r="C919" s="55" t="s">
        <v>1588</v>
      </c>
      <c r="D919" s="55" t="s">
        <v>1588</v>
      </c>
      <c r="E919" s="55" t="s">
        <v>1114</v>
      </c>
      <c r="F919" s="55" t="s">
        <v>1783</v>
      </c>
      <c r="G919" s="78" t="s">
        <v>2900</v>
      </c>
      <c r="H919" s="78" t="s">
        <v>2910</v>
      </c>
      <c r="I919" s="164">
        <v>23</v>
      </c>
      <c r="J919" s="72">
        <f t="shared" si="21"/>
        <v>23</v>
      </c>
      <c r="K919" s="114"/>
      <c r="L919" s="56">
        <f t="shared" si="22"/>
        <v>0</v>
      </c>
      <c r="M919" s="56" t="e">
        <f>ROUND(J919*#REF!,2)</f>
        <v>#REF!</v>
      </c>
      <c r="O919" s="53" t="str">
        <f>IF(K919&gt;0,COUNTIF($K$9:K919,"&gt;0")," ")</f>
        <v> </v>
      </c>
      <c r="P919" s="84"/>
      <c r="Q919" s="84"/>
      <c r="R919" s="84"/>
    </row>
    <row r="920" spans="1:18" s="5" customFormat="1" ht="13.5" customHeight="1">
      <c r="A920" s="54">
        <v>412</v>
      </c>
      <c r="B920" s="54">
        <f t="shared" si="23"/>
        <v>412</v>
      </c>
      <c r="C920" s="55" t="s">
        <v>1589</v>
      </c>
      <c r="D920" s="55" t="s">
        <v>1589</v>
      </c>
      <c r="E920" s="55" t="s">
        <v>1115</v>
      </c>
      <c r="F920" s="55" t="s">
        <v>1784</v>
      </c>
      <c r="G920" s="78" t="s">
        <v>2900</v>
      </c>
      <c r="H920" s="78" t="s">
        <v>2910</v>
      </c>
      <c r="I920" s="164">
        <v>15</v>
      </c>
      <c r="J920" s="72">
        <f t="shared" si="21"/>
        <v>15</v>
      </c>
      <c r="K920" s="114"/>
      <c r="L920" s="56">
        <f t="shared" si="22"/>
        <v>0</v>
      </c>
      <c r="M920" s="56" t="e">
        <f>ROUND(J920*#REF!,2)</f>
        <v>#REF!</v>
      </c>
      <c r="O920" s="53" t="str">
        <f>IF(K920&gt;0,COUNTIF($K$9:K920,"&gt;0")," ")</f>
        <v> </v>
      </c>
      <c r="P920" s="84"/>
      <c r="Q920" s="84"/>
      <c r="R920" s="84"/>
    </row>
    <row r="921" spans="1:18" s="5" customFormat="1" ht="13.5" customHeight="1">
      <c r="A921" s="54">
        <v>413</v>
      </c>
      <c r="B921" s="54">
        <f t="shared" si="23"/>
        <v>413</v>
      </c>
      <c r="C921" s="55" t="s">
        <v>1590</v>
      </c>
      <c r="D921" s="55" t="s">
        <v>1590</v>
      </c>
      <c r="E921" s="55" t="s">
        <v>1116</v>
      </c>
      <c r="F921" s="55" t="s">
        <v>1785</v>
      </c>
      <c r="G921" s="78" t="s">
        <v>2900</v>
      </c>
      <c r="H921" s="78" t="s">
        <v>2910</v>
      </c>
      <c r="I921" s="164">
        <v>30</v>
      </c>
      <c r="J921" s="72">
        <f t="shared" si="21"/>
        <v>30</v>
      </c>
      <c r="K921" s="114"/>
      <c r="L921" s="56">
        <f t="shared" si="22"/>
        <v>0</v>
      </c>
      <c r="M921" s="56" t="e">
        <f>ROUND(J921*#REF!,2)</f>
        <v>#REF!</v>
      </c>
      <c r="O921" s="53" t="str">
        <f>IF(K921&gt;0,COUNTIF($K$9:K921,"&gt;0")," ")</f>
        <v> </v>
      </c>
      <c r="P921" s="84"/>
      <c r="Q921" s="84"/>
      <c r="R921" s="84"/>
    </row>
    <row r="922" spans="1:18" s="5" customFormat="1" ht="13.5" customHeight="1">
      <c r="A922" s="54">
        <v>414</v>
      </c>
      <c r="B922" s="54">
        <f t="shared" si="23"/>
        <v>414</v>
      </c>
      <c r="C922" s="55" t="s">
        <v>1591</v>
      </c>
      <c r="D922" s="55" t="s">
        <v>1591</v>
      </c>
      <c r="E922" s="55" t="s">
        <v>1117</v>
      </c>
      <c r="F922" s="55" t="s">
        <v>1786</v>
      </c>
      <c r="G922" s="78" t="s">
        <v>2900</v>
      </c>
      <c r="H922" s="78" t="s">
        <v>2910</v>
      </c>
      <c r="I922" s="164">
        <v>19</v>
      </c>
      <c r="J922" s="72">
        <f t="shared" si="21"/>
        <v>19</v>
      </c>
      <c r="K922" s="114"/>
      <c r="L922" s="56">
        <f t="shared" si="22"/>
        <v>0</v>
      </c>
      <c r="M922" s="56" t="e">
        <f>ROUND(J922*#REF!,2)</f>
        <v>#REF!</v>
      </c>
      <c r="O922" s="53" t="str">
        <f>IF(K922&gt;0,COUNTIF($K$9:K922,"&gt;0")," ")</f>
        <v> </v>
      </c>
      <c r="P922" s="84"/>
      <c r="Q922" s="84"/>
      <c r="R922" s="84"/>
    </row>
    <row r="923" spans="1:18" s="6" customFormat="1" ht="13.5" customHeight="1">
      <c r="A923" s="54" t="s">
        <v>2820</v>
      </c>
      <c r="B923" s="54" t="str">
        <f t="shared" si="23"/>
        <v> </v>
      </c>
      <c r="C923" s="55" t="s">
        <v>1118</v>
      </c>
      <c r="D923" s="55" t="s">
        <v>1118</v>
      </c>
      <c r="E923" s="55" t="s">
        <v>1946</v>
      </c>
      <c r="F923" s="55" t="s">
        <v>1787</v>
      </c>
      <c r="G923" s="78"/>
      <c r="H923" s="78"/>
      <c r="I923" s="164"/>
      <c r="J923" s="72"/>
      <c r="K923" s="57"/>
      <c r="L923" s="56"/>
      <c r="M923" s="56"/>
      <c r="O923" s="53" t="str">
        <f>IF(K923&gt;0,COUNTIF($K$9:K923,"&gt;0")," ")</f>
        <v> </v>
      </c>
      <c r="P923" s="84"/>
      <c r="Q923" s="84"/>
      <c r="R923" s="84"/>
    </row>
    <row r="924" spans="1:18" s="6" customFormat="1" ht="13.5" customHeight="1">
      <c r="A924" s="54" t="s">
        <v>2820</v>
      </c>
      <c r="B924" s="54" t="str">
        <f t="shared" si="23"/>
        <v> </v>
      </c>
      <c r="C924" s="55" t="s">
        <v>1119</v>
      </c>
      <c r="D924" s="55" t="s">
        <v>1119</v>
      </c>
      <c r="E924" s="55" t="s">
        <v>1120</v>
      </c>
      <c r="F924" s="55" t="s">
        <v>1788</v>
      </c>
      <c r="G924" s="78"/>
      <c r="H924" s="78"/>
      <c r="I924" s="164"/>
      <c r="J924" s="72"/>
      <c r="K924" s="57"/>
      <c r="L924" s="56"/>
      <c r="M924" s="56"/>
      <c r="O924" s="53" t="str">
        <f>IF(K924&gt;0,COUNTIF($K$9:K924,"&gt;0")," ")</f>
        <v> </v>
      </c>
      <c r="P924" s="84"/>
      <c r="Q924" s="84"/>
      <c r="R924" s="84"/>
    </row>
    <row r="925" spans="1:18" s="5" customFormat="1" ht="13.5" customHeight="1">
      <c r="A925" s="54">
        <v>415</v>
      </c>
      <c r="B925" s="54">
        <f t="shared" si="23"/>
        <v>415</v>
      </c>
      <c r="C925" s="55" t="s">
        <v>1121</v>
      </c>
      <c r="D925" s="55" t="s">
        <v>1121</v>
      </c>
      <c r="E925" s="55" t="s">
        <v>1122</v>
      </c>
      <c r="F925" s="55" t="s">
        <v>1789</v>
      </c>
      <c r="G925" s="78" t="s">
        <v>2899</v>
      </c>
      <c r="H925" s="78" t="s">
        <v>2899</v>
      </c>
      <c r="I925" s="164">
        <v>8320</v>
      </c>
      <c r="J925" s="72">
        <f t="shared" si="21"/>
        <v>8320</v>
      </c>
      <c r="K925" s="114"/>
      <c r="L925" s="56">
        <f aca="true" t="shared" si="24" ref="L925:L931">ROUND(I925*K925,2)</f>
        <v>0</v>
      </c>
      <c r="M925" s="56" t="e">
        <f>ROUND(J925*#REF!,2)</f>
        <v>#REF!</v>
      </c>
      <c r="O925" s="53" t="str">
        <f>IF(K925&gt;0,COUNTIF($K$9:K925,"&gt;0")," ")</f>
        <v> </v>
      </c>
      <c r="P925" s="84"/>
      <c r="Q925" s="84"/>
      <c r="R925" s="84"/>
    </row>
    <row r="926" spans="1:18" s="10" customFormat="1" ht="13.5" customHeight="1">
      <c r="A926" s="54">
        <v>416</v>
      </c>
      <c r="B926" s="54">
        <f t="shared" si="23"/>
        <v>416</v>
      </c>
      <c r="C926" s="55" t="s">
        <v>1123</v>
      </c>
      <c r="D926" s="55" t="s">
        <v>1123</v>
      </c>
      <c r="E926" s="55" t="s">
        <v>1124</v>
      </c>
      <c r="F926" s="55" t="s">
        <v>1790</v>
      </c>
      <c r="G926" s="78" t="s">
        <v>2903</v>
      </c>
      <c r="H926" s="78" t="s">
        <v>2903</v>
      </c>
      <c r="I926" s="164">
        <v>1175.98</v>
      </c>
      <c r="J926" s="72">
        <f t="shared" si="21"/>
        <v>1175.98</v>
      </c>
      <c r="K926" s="114"/>
      <c r="L926" s="56">
        <f t="shared" si="24"/>
        <v>0</v>
      </c>
      <c r="M926" s="56" t="e">
        <f>ROUND(J926*#REF!,2)</f>
        <v>#REF!</v>
      </c>
      <c r="O926" s="53" t="str">
        <f>IF(K926&gt;0,COUNTIF($K$9:K926,"&gt;0")," ")</f>
        <v> </v>
      </c>
      <c r="P926" s="84"/>
      <c r="Q926" s="84"/>
      <c r="R926" s="84"/>
    </row>
    <row r="927" spans="1:18" s="5" customFormat="1" ht="13.5" customHeight="1">
      <c r="A927" s="54">
        <v>417</v>
      </c>
      <c r="B927" s="54">
        <f t="shared" si="23"/>
        <v>417</v>
      </c>
      <c r="C927" s="55" t="s">
        <v>1125</v>
      </c>
      <c r="D927" s="55" t="s">
        <v>1125</v>
      </c>
      <c r="E927" s="55" t="s">
        <v>1126</v>
      </c>
      <c r="F927" s="55" t="s">
        <v>1791</v>
      </c>
      <c r="G927" s="78" t="s">
        <v>2899</v>
      </c>
      <c r="H927" s="78" t="s">
        <v>2899</v>
      </c>
      <c r="I927" s="164">
        <v>12010</v>
      </c>
      <c r="J927" s="72">
        <f t="shared" si="21"/>
        <v>12010</v>
      </c>
      <c r="K927" s="114"/>
      <c r="L927" s="56">
        <f t="shared" si="24"/>
        <v>0</v>
      </c>
      <c r="M927" s="56" t="e">
        <f>ROUND(J927*#REF!,2)</f>
        <v>#REF!</v>
      </c>
      <c r="O927" s="53" t="str">
        <f>IF(K927&gt;0,COUNTIF($K$9:K927,"&gt;0")," ")</f>
        <v> </v>
      </c>
      <c r="P927" s="84"/>
      <c r="Q927" s="84"/>
      <c r="R927" s="84"/>
    </row>
    <row r="928" spans="1:18" s="10" customFormat="1" ht="13.5" customHeight="1">
      <c r="A928" s="54">
        <v>418</v>
      </c>
      <c r="B928" s="54">
        <f t="shared" si="23"/>
        <v>418</v>
      </c>
      <c r="C928" s="55" t="s">
        <v>1127</v>
      </c>
      <c r="D928" s="55" t="s">
        <v>1127</v>
      </c>
      <c r="E928" s="55" t="s">
        <v>1128</v>
      </c>
      <c r="F928" s="55" t="s">
        <v>1792</v>
      </c>
      <c r="G928" s="78" t="s">
        <v>2903</v>
      </c>
      <c r="H928" s="78" t="s">
        <v>2903</v>
      </c>
      <c r="I928" s="164">
        <v>80</v>
      </c>
      <c r="J928" s="72">
        <f t="shared" si="21"/>
        <v>80</v>
      </c>
      <c r="K928" s="114"/>
      <c r="L928" s="56">
        <f t="shared" si="24"/>
        <v>0</v>
      </c>
      <c r="M928" s="56" t="e">
        <f>ROUND(J928*#REF!,2)</f>
        <v>#REF!</v>
      </c>
      <c r="O928" s="53" t="str">
        <f>IF(K928&gt;0,COUNTIF($K$9:K928,"&gt;0")," ")</f>
        <v> </v>
      </c>
      <c r="P928" s="84"/>
      <c r="Q928" s="84"/>
      <c r="R928" s="84"/>
    </row>
    <row r="929" spans="1:18" s="5" customFormat="1" ht="24">
      <c r="A929" s="54">
        <v>419</v>
      </c>
      <c r="B929" s="54">
        <f t="shared" si="23"/>
        <v>419</v>
      </c>
      <c r="C929" s="55" t="s">
        <v>1129</v>
      </c>
      <c r="D929" s="55" t="s">
        <v>1129</v>
      </c>
      <c r="E929" s="55" t="s">
        <v>1130</v>
      </c>
      <c r="F929" s="55" t="s">
        <v>1793</v>
      </c>
      <c r="G929" s="78" t="s">
        <v>2900</v>
      </c>
      <c r="H929" s="78" t="s">
        <v>2910</v>
      </c>
      <c r="I929" s="164">
        <v>10</v>
      </c>
      <c r="J929" s="72">
        <f t="shared" si="21"/>
        <v>10</v>
      </c>
      <c r="K929" s="114"/>
      <c r="L929" s="56">
        <f t="shared" si="24"/>
        <v>0</v>
      </c>
      <c r="M929" s="56" t="e">
        <f>ROUND(J929*#REF!,2)</f>
        <v>#REF!</v>
      </c>
      <c r="O929" s="53" t="str">
        <f>IF(K929&gt;0,COUNTIF($K$9:K929,"&gt;0")," ")</f>
        <v> </v>
      </c>
      <c r="P929" s="84"/>
      <c r="Q929" s="84"/>
      <c r="R929" s="84"/>
    </row>
    <row r="930" spans="1:18" s="5" customFormat="1" ht="24">
      <c r="A930" s="54">
        <v>420</v>
      </c>
      <c r="B930" s="54">
        <f t="shared" si="23"/>
        <v>420</v>
      </c>
      <c r="C930" s="55" t="s">
        <v>1131</v>
      </c>
      <c r="D930" s="55" t="s">
        <v>1131</v>
      </c>
      <c r="E930" s="55" t="s">
        <v>1132</v>
      </c>
      <c r="F930" s="55" t="s">
        <v>1794</v>
      </c>
      <c r="G930" s="78" t="s">
        <v>2900</v>
      </c>
      <c r="H930" s="78" t="s">
        <v>2910</v>
      </c>
      <c r="I930" s="164">
        <v>1</v>
      </c>
      <c r="J930" s="72">
        <f t="shared" si="21"/>
        <v>1</v>
      </c>
      <c r="K930" s="114"/>
      <c r="L930" s="56">
        <f t="shared" si="24"/>
        <v>0</v>
      </c>
      <c r="M930" s="56" t="e">
        <f>ROUND(J930*#REF!,2)</f>
        <v>#REF!</v>
      </c>
      <c r="O930" s="53" t="str">
        <f>IF(K930&gt;0,COUNTIF($K$9:K930,"&gt;0")," ")</f>
        <v> </v>
      </c>
      <c r="P930" s="84"/>
      <c r="Q930" s="84"/>
      <c r="R930" s="84"/>
    </row>
    <row r="931" spans="1:18" s="5" customFormat="1" ht="13.5" customHeight="1">
      <c r="A931" s="54">
        <v>421</v>
      </c>
      <c r="B931" s="54">
        <f t="shared" si="23"/>
        <v>421</v>
      </c>
      <c r="C931" s="55" t="s">
        <v>1133</v>
      </c>
      <c r="D931" s="55" t="s">
        <v>1133</v>
      </c>
      <c r="E931" s="55" t="s">
        <v>1134</v>
      </c>
      <c r="F931" s="55" t="s">
        <v>1795</v>
      </c>
      <c r="G931" s="78" t="s">
        <v>2903</v>
      </c>
      <c r="H931" s="78" t="s">
        <v>2903</v>
      </c>
      <c r="I931" s="164">
        <v>35</v>
      </c>
      <c r="J931" s="72">
        <f t="shared" si="21"/>
        <v>35</v>
      </c>
      <c r="K931" s="114"/>
      <c r="L931" s="56">
        <f t="shared" si="24"/>
        <v>0</v>
      </c>
      <c r="M931" s="56" t="e">
        <f>ROUND(J931*#REF!,2)</f>
        <v>#REF!</v>
      </c>
      <c r="O931" s="53" t="str">
        <f>IF(K931&gt;0,COUNTIF($K$9:K931,"&gt;0")," ")</f>
        <v> </v>
      </c>
      <c r="P931" s="84"/>
      <c r="Q931" s="84"/>
      <c r="R931" s="84"/>
    </row>
    <row r="932" spans="1:18" s="6" customFormat="1" ht="13.5" customHeight="1">
      <c r="A932" s="54" t="s">
        <v>2820</v>
      </c>
      <c r="B932" s="54" t="str">
        <f t="shared" si="23"/>
        <v> </v>
      </c>
      <c r="C932" s="55" t="s">
        <v>1135</v>
      </c>
      <c r="D932" s="55" t="s">
        <v>1135</v>
      </c>
      <c r="E932" s="55" t="s">
        <v>1136</v>
      </c>
      <c r="F932" s="55" t="s">
        <v>1796</v>
      </c>
      <c r="G932" s="78"/>
      <c r="H932" s="78"/>
      <c r="I932" s="164"/>
      <c r="J932" s="72"/>
      <c r="K932" s="57"/>
      <c r="L932" s="56"/>
      <c r="M932" s="56"/>
      <c r="O932" s="53" t="str">
        <f>IF(K932&gt;0,COUNTIF($K$9:K932,"&gt;0")," ")</f>
        <v> </v>
      </c>
      <c r="P932" s="84"/>
      <c r="Q932" s="84"/>
      <c r="R932" s="84"/>
    </row>
    <row r="933" spans="1:18" s="5" customFormat="1" ht="13.5" customHeight="1">
      <c r="A933" s="54">
        <v>422</v>
      </c>
      <c r="B933" s="54">
        <f t="shared" si="23"/>
        <v>422</v>
      </c>
      <c r="C933" s="55" t="s">
        <v>1137</v>
      </c>
      <c r="D933" s="55" t="s">
        <v>1137</v>
      </c>
      <c r="E933" s="55" t="s">
        <v>1138</v>
      </c>
      <c r="F933" s="55" t="s">
        <v>1797</v>
      </c>
      <c r="G933" s="78" t="s">
        <v>2903</v>
      </c>
      <c r="H933" s="78" t="s">
        <v>2903</v>
      </c>
      <c r="I933" s="164">
        <v>30</v>
      </c>
      <c r="J933" s="72">
        <f t="shared" si="21"/>
        <v>30</v>
      </c>
      <c r="K933" s="114"/>
      <c r="L933" s="56">
        <f>ROUND(I933*K933,2)</f>
        <v>0</v>
      </c>
      <c r="M933" s="56" t="e">
        <f>ROUND(J933*#REF!,2)</f>
        <v>#REF!</v>
      </c>
      <c r="O933" s="53" t="str">
        <f>IF(K933&gt;0,COUNTIF($K$9:K933,"&gt;0")," ")</f>
        <v> </v>
      </c>
      <c r="P933" s="84"/>
      <c r="Q933" s="84"/>
      <c r="R933" s="84"/>
    </row>
    <row r="934" spans="1:15" s="53" customFormat="1" ht="13.5" customHeight="1">
      <c r="A934" s="54" t="s">
        <v>2820</v>
      </c>
      <c r="B934" s="54" t="str">
        <f t="shared" si="23"/>
        <v> </v>
      </c>
      <c r="C934" s="68"/>
      <c r="D934" s="68"/>
      <c r="E934" s="82" t="s">
        <v>2884</v>
      </c>
      <c r="F934" s="82" t="s">
        <v>2885</v>
      </c>
      <c r="G934" s="127"/>
      <c r="H934" s="127"/>
      <c r="I934" s="167"/>
      <c r="J934" s="142"/>
      <c r="K934" s="67"/>
      <c r="L934" s="67">
        <f>SUM(L821:L933)</f>
        <v>0</v>
      </c>
      <c r="M934" s="67" t="e">
        <f>SUM(M821:M933)</f>
        <v>#REF!</v>
      </c>
      <c r="O934" s="53" t="str">
        <f>IF(K934&gt;0,COUNTIF($K$9:K934,"&gt;0")," ")</f>
        <v> </v>
      </c>
    </row>
    <row r="935" spans="1:18" s="6" customFormat="1" ht="15">
      <c r="A935" s="54" t="s">
        <v>2820</v>
      </c>
      <c r="B935" s="54" t="str">
        <f t="shared" si="23"/>
        <v> </v>
      </c>
      <c r="C935" s="29"/>
      <c r="D935" s="29"/>
      <c r="E935" s="26"/>
      <c r="F935" s="26"/>
      <c r="G935" s="131"/>
      <c r="H935" s="131"/>
      <c r="I935" s="180"/>
      <c r="J935" s="154"/>
      <c r="K935" s="88"/>
      <c r="L935" s="35"/>
      <c r="M935" s="35"/>
      <c r="O935" s="53" t="str">
        <f>IF(K935&gt;0,COUNTIF($K$9:K935,"&gt;0")," ")</f>
        <v> </v>
      </c>
      <c r="P935" s="21"/>
      <c r="Q935" s="21"/>
      <c r="R935" s="5"/>
    </row>
    <row r="936" spans="1:18" s="53" customFormat="1" ht="13.5" customHeight="1">
      <c r="A936" s="54" t="s">
        <v>2820</v>
      </c>
      <c r="B936" s="54" t="str">
        <f t="shared" si="23"/>
        <v> </v>
      </c>
      <c r="C936" s="68" t="s">
        <v>1140</v>
      </c>
      <c r="D936" s="68" t="s">
        <v>1140</v>
      </c>
      <c r="E936" s="68" t="s">
        <v>1950</v>
      </c>
      <c r="F936" s="68" t="s">
        <v>1808</v>
      </c>
      <c r="G936" s="126"/>
      <c r="H936" s="126"/>
      <c r="I936" s="169"/>
      <c r="J936" s="144"/>
      <c r="K936" s="56"/>
      <c r="L936" s="31"/>
      <c r="M936" s="31"/>
      <c r="O936" s="53" t="str">
        <f>IF(K936&gt;0,COUNTIF($K$9:K936,"&gt;0")," ")</f>
        <v> </v>
      </c>
      <c r="P936" s="84"/>
      <c r="Q936" s="84"/>
      <c r="R936" s="84"/>
    </row>
    <row r="937" spans="1:18" s="53" customFormat="1" ht="13.5" customHeight="1">
      <c r="A937" s="54" t="s">
        <v>2820</v>
      </c>
      <c r="B937" s="54" t="str">
        <f t="shared" si="23"/>
        <v> </v>
      </c>
      <c r="C937" s="55" t="s">
        <v>1141</v>
      </c>
      <c r="D937" s="55" t="s">
        <v>1141</v>
      </c>
      <c r="E937" s="55" t="s">
        <v>1951</v>
      </c>
      <c r="F937" s="55" t="s">
        <v>1809</v>
      </c>
      <c r="G937" s="78"/>
      <c r="H937" s="78"/>
      <c r="I937" s="176"/>
      <c r="J937" s="151"/>
      <c r="K937" s="32"/>
      <c r="L937" s="32"/>
      <c r="M937" s="32"/>
      <c r="O937" s="53" t="str">
        <f>IF(K937&gt;0,COUNTIF($K$9:K937,"&gt;0")," ")</f>
        <v> </v>
      </c>
      <c r="P937" s="84"/>
      <c r="Q937" s="84"/>
      <c r="R937" s="84"/>
    </row>
    <row r="938" spans="1:18" s="53" customFormat="1" ht="13.5" customHeight="1">
      <c r="A938" s="54" t="s">
        <v>2820</v>
      </c>
      <c r="B938" s="54" t="str">
        <f t="shared" si="23"/>
        <v> </v>
      </c>
      <c r="C938" s="55" t="s">
        <v>1142</v>
      </c>
      <c r="D938" s="55" t="s">
        <v>1142</v>
      </c>
      <c r="E938" s="55" t="s">
        <v>1952</v>
      </c>
      <c r="F938" s="55" t="s">
        <v>1810</v>
      </c>
      <c r="G938" s="78"/>
      <c r="H938" s="78"/>
      <c r="I938" s="176"/>
      <c r="J938" s="151"/>
      <c r="K938" s="32"/>
      <c r="L938" s="32"/>
      <c r="M938" s="32"/>
      <c r="O938" s="53" t="str">
        <f>IF(K938&gt;0,COUNTIF($K$9:K938,"&gt;0")," ")</f>
        <v> </v>
      </c>
      <c r="P938" s="84"/>
      <c r="Q938" s="84"/>
      <c r="R938" s="84"/>
    </row>
    <row r="939" spans="1:18" s="53" customFormat="1" ht="13.5" customHeight="1">
      <c r="A939" s="54" t="s">
        <v>2820</v>
      </c>
      <c r="B939" s="54" t="str">
        <f t="shared" si="23"/>
        <v> </v>
      </c>
      <c r="C939" s="55" t="s">
        <v>1143</v>
      </c>
      <c r="D939" s="55" t="s">
        <v>1143</v>
      </c>
      <c r="E939" s="55" t="s">
        <v>1144</v>
      </c>
      <c r="F939" s="55" t="s">
        <v>1811</v>
      </c>
      <c r="G939" s="78"/>
      <c r="H939" s="78"/>
      <c r="I939" s="176"/>
      <c r="J939" s="151"/>
      <c r="K939" s="32"/>
      <c r="L939" s="32"/>
      <c r="M939" s="32"/>
      <c r="O939" s="53" t="str">
        <f>IF(K939&gt;0,COUNTIF($K$9:K939,"&gt;0")," ")</f>
        <v> </v>
      </c>
      <c r="P939" s="84"/>
      <c r="Q939" s="84"/>
      <c r="R939" s="84"/>
    </row>
    <row r="940" spans="1:18" s="53" customFormat="1" ht="13.5" customHeight="1">
      <c r="A940" s="54">
        <v>423</v>
      </c>
      <c r="B940" s="54">
        <f t="shared" si="23"/>
        <v>423</v>
      </c>
      <c r="C940" s="55" t="s">
        <v>1145</v>
      </c>
      <c r="D940" s="55" t="s">
        <v>1145</v>
      </c>
      <c r="E940" s="55" t="s">
        <v>1146</v>
      </c>
      <c r="F940" s="55" t="s">
        <v>1812</v>
      </c>
      <c r="G940" s="78" t="s">
        <v>2900</v>
      </c>
      <c r="H940" s="78" t="s">
        <v>2910</v>
      </c>
      <c r="I940" s="164">
        <v>6</v>
      </c>
      <c r="J940" s="72">
        <f>I940</f>
        <v>6</v>
      </c>
      <c r="K940" s="114"/>
      <c r="L940" s="56">
        <f>ROUND(I940*K940,2)</f>
        <v>0</v>
      </c>
      <c r="M940" s="56" t="e">
        <f>ROUND(J940*#REF!,2)</f>
        <v>#REF!</v>
      </c>
      <c r="O940" s="53" t="str">
        <f>IF(K940&gt;0,COUNTIF($K$9:K940,"&gt;0")," ")</f>
        <v> </v>
      </c>
      <c r="P940" s="84"/>
      <c r="Q940" s="84"/>
      <c r="R940" s="84"/>
    </row>
    <row r="941" spans="1:18" s="53" customFormat="1" ht="13.5" customHeight="1">
      <c r="A941" s="54">
        <v>424</v>
      </c>
      <c r="B941" s="54">
        <f t="shared" si="23"/>
        <v>424</v>
      </c>
      <c r="C941" s="55" t="s">
        <v>1147</v>
      </c>
      <c r="D941" s="55" t="s">
        <v>1147</v>
      </c>
      <c r="E941" s="55" t="s">
        <v>1148</v>
      </c>
      <c r="F941" s="55" t="s">
        <v>1813</v>
      </c>
      <c r="G941" s="78" t="s">
        <v>2900</v>
      </c>
      <c r="H941" s="78" t="s">
        <v>2910</v>
      </c>
      <c r="I941" s="164">
        <v>63</v>
      </c>
      <c r="J941" s="72">
        <f>I941</f>
        <v>63</v>
      </c>
      <c r="K941" s="114"/>
      <c r="L941" s="56">
        <f>ROUND(I941*K941,2)</f>
        <v>0</v>
      </c>
      <c r="M941" s="56" t="e">
        <f>ROUND(J941*#REF!,2)</f>
        <v>#REF!</v>
      </c>
      <c r="O941" s="53" t="str">
        <f>IF(K941&gt;0,COUNTIF($K$9:K941,"&gt;0")," ")</f>
        <v> </v>
      </c>
      <c r="P941" s="84"/>
      <c r="Q941" s="84"/>
      <c r="R941" s="84"/>
    </row>
    <row r="942" spans="1:18" s="53" customFormat="1" ht="13.5" customHeight="1">
      <c r="A942" s="54" t="s">
        <v>2820</v>
      </c>
      <c r="B942" s="54" t="str">
        <f t="shared" si="23"/>
        <v> </v>
      </c>
      <c r="C942" s="55" t="s">
        <v>1149</v>
      </c>
      <c r="D942" s="55" t="s">
        <v>1149</v>
      </c>
      <c r="E942" s="55" t="s">
        <v>1265</v>
      </c>
      <c r="F942" s="55" t="s">
        <v>1814</v>
      </c>
      <c r="G942" s="78"/>
      <c r="H942" s="78"/>
      <c r="I942" s="164"/>
      <c r="J942" s="72"/>
      <c r="K942" s="57"/>
      <c r="L942" s="56"/>
      <c r="M942" s="56"/>
      <c r="O942" s="53" t="str">
        <f>IF(K942&gt;0,COUNTIF($K$9:K942,"&gt;0")," ")</f>
        <v> </v>
      </c>
      <c r="P942" s="84"/>
      <c r="Q942" s="84"/>
      <c r="R942" s="84"/>
    </row>
    <row r="943" spans="1:18" s="53" customFormat="1" ht="13.5" customHeight="1">
      <c r="A943" s="54" t="s">
        <v>2820</v>
      </c>
      <c r="B943" s="54" t="str">
        <f t="shared" si="23"/>
        <v> </v>
      </c>
      <c r="C943" s="55" t="s">
        <v>1150</v>
      </c>
      <c r="D943" s="55" t="s">
        <v>1150</v>
      </c>
      <c r="E943" s="55" t="s">
        <v>1151</v>
      </c>
      <c r="F943" s="55" t="s">
        <v>1815</v>
      </c>
      <c r="G943" s="78"/>
      <c r="H943" s="78"/>
      <c r="I943" s="164"/>
      <c r="J943" s="72"/>
      <c r="K943" s="57"/>
      <c r="L943" s="56"/>
      <c r="M943" s="56"/>
      <c r="O943" s="53" t="str">
        <f>IF(K943&gt;0,COUNTIF($K$9:K943,"&gt;0")," ")</f>
        <v> </v>
      </c>
      <c r="P943" s="84"/>
      <c r="Q943" s="84"/>
      <c r="R943" s="84"/>
    </row>
    <row r="944" spans="1:18" s="53" customFormat="1" ht="13.5" customHeight="1">
      <c r="A944" s="54" t="s">
        <v>2820</v>
      </c>
      <c r="B944" s="54" t="str">
        <f t="shared" si="23"/>
        <v> </v>
      </c>
      <c r="C944" s="55" t="s">
        <v>1152</v>
      </c>
      <c r="D944" s="55" t="s">
        <v>1152</v>
      </c>
      <c r="E944" s="55" t="s">
        <v>1153</v>
      </c>
      <c r="F944" s="55" t="s">
        <v>1816</v>
      </c>
      <c r="G944" s="78"/>
      <c r="H944" s="78"/>
      <c r="I944" s="164"/>
      <c r="J944" s="72"/>
      <c r="K944" s="57"/>
      <c r="L944" s="56"/>
      <c r="M944" s="56"/>
      <c r="O944" s="53" t="str">
        <f>IF(K944&gt;0,COUNTIF($K$9:K944,"&gt;0")," ")</f>
        <v> </v>
      </c>
      <c r="P944" s="84"/>
      <c r="Q944" s="84"/>
      <c r="R944" s="84"/>
    </row>
    <row r="945" spans="1:18" s="53" customFormat="1" ht="13.5" customHeight="1">
      <c r="A945" s="54">
        <v>425</v>
      </c>
      <c r="B945" s="54">
        <f t="shared" si="23"/>
        <v>425</v>
      </c>
      <c r="C945" s="55" t="s">
        <v>1154</v>
      </c>
      <c r="D945" s="55" t="s">
        <v>1154</v>
      </c>
      <c r="E945" s="55" t="s">
        <v>1155</v>
      </c>
      <c r="F945" s="55" t="s">
        <v>1155</v>
      </c>
      <c r="G945" s="78" t="s">
        <v>2899</v>
      </c>
      <c r="H945" s="78" t="s">
        <v>2899</v>
      </c>
      <c r="I945" s="164">
        <v>230</v>
      </c>
      <c r="J945" s="72">
        <f>I945</f>
        <v>230</v>
      </c>
      <c r="K945" s="114"/>
      <c r="L945" s="56">
        <f>ROUND(I945*K945,2)</f>
        <v>0</v>
      </c>
      <c r="M945" s="56" t="e">
        <f>ROUND(J945*#REF!,2)</f>
        <v>#REF!</v>
      </c>
      <c r="O945" s="53" t="str">
        <f>IF(K945&gt;0,COUNTIF($K$9:K945,"&gt;0")," ")</f>
        <v> </v>
      </c>
      <c r="P945" s="84"/>
      <c r="Q945" s="84"/>
      <c r="R945" s="84"/>
    </row>
    <row r="946" spans="1:18" s="53" customFormat="1" ht="13.5" customHeight="1">
      <c r="A946" s="54" t="s">
        <v>2820</v>
      </c>
      <c r="B946" s="54" t="str">
        <f t="shared" si="23"/>
        <v> </v>
      </c>
      <c r="C946" s="55" t="s">
        <v>1156</v>
      </c>
      <c r="D946" s="55" t="s">
        <v>1156</v>
      </c>
      <c r="E946" s="55" t="s">
        <v>1157</v>
      </c>
      <c r="F946" s="55" t="s">
        <v>1817</v>
      </c>
      <c r="G946" s="78"/>
      <c r="H946" s="78"/>
      <c r="I946" s="164"/>
      <c r="J946" s="72"/>
      <c r="K946" s="57"/>
      <c r="L946" s="56"/>
      <c r="M946" s="56"/>
      <c r="O946" s="53" t="str">
        <f>IF(K946&gt;0,COUNTIF($K$9:K946,"&gt;0")," ")</f>
        <v> </v>
      </c>
      <c r="P946" s="84"/>
      <c r="Q946" s="84"/>
      <c r="R946" s="84"/>
    </row>
    <row r="947" spans="1:18" s="53" customFormat="1" ht="13.5" customHeight="1">
      <c r="A947" s="54" t="s">
        <v>2820</v>
      </c>
      <c r="B947" s="54" t="str">
        <f t="shared" si="23"/>
        <v> </v>
      </c>
      <c r="C947" s="55" t="s">
        <v>1158</v>
      </c>
      <c r="D947" s="55" t="s">
        <v>1158</v>
      </c>
      <c r="E947" s="55" t="s">
        <v>1159</v>
      </c>
      <c r="F947" s="55" t="s">
        <v>1818</v>
      </c>
      <c r="G947" s="78"/>
      <c r="H947" s="78"/>
      <c r="I947" s="164"/>
      <c r="J947" s="72"/>
      <c r="K947" s="57"/>
      <c r="L947" s="56"/>
      <c r="M947" s="56"/>
      <c r="O947" s="53" t="str">
        <f>IF(K947&gt;0,COUNTIF($K$9:K947,"&gt;0")," ")</f>
        <v> </v>
      </c>
      <c r="P947" s="84"/>
      <c r="Q947" s="84"/>
      <c r="R947" s="84"/>
    </row>
    <row r="948" spans="1:18" s="53" customFormat="1" ht="13.5" customHeight="1">
      <c r="A948" s="54">
        <v>426</v>
      </c>
      <c r="B948" s="54">
        <f t="shared" si="23"/>
        <v>426</v>
      </c>
      <c r="C948" s="55" t="s">
        <v>1160</v>
      </c>
      <c r="D948" s="55" t="s">
        <v>1160</v>
      </c>
      <c r="E948" s="55" t="s">
        <v>1161</v>
      </c>
      <c r="F948" s="55" t="s">
        <v>1161</v>
      </c>
      <c r="G948" s="78" t="s">
        <v>2899</v>
      </c>
      <c r="H948" s="78" t="s">
        <v>2899</v>
      </c>
      <c r="I948" s="164">
        <v>350</v>
      </c>
      <c r="J948" s="72">
        <f>I948</f>
        <v>350</v>
      </c>
      <c r="K948" s="114"/>
      <c r="L948" s="56">
        <f aca="true" t="shared" si="25" ref="L948:L953">ROUND(I948*K948,2)</f>
        <v>0</v>
      </c>
      <c r="M948" s="56" t="e">
        <f>ROUND(J948*#REF!,2)</f>
        <v>#REF!</v>
      </c>
      <c r="O948" s="53" t="str">
        <f>IF(K948&gt;0,COUNTIF($K$9:K948,"&gt;0")," ")</f>
        <v> </v>
      </c>
      <c r="P948" s="84"/>
      <c r="Q948" s="84"/>
      <c r="R948" s="84"/>
    </row>
    <row r="949" spans="1:18" s="53" customFormat="1" ht="13.5" customHeight="1">
      <c r="A949" s="54">
        <v>427</v>
      </c>
      <c r="B949" s="54">
        <f t="shared" si="23"/>
        <v>427</v>
      </c>
      <c r="C949" s="55" t="s">
        <v>1162</v>
      </c>
      <c r="D949" s="55" t="s">
        <v>1162</v>
      </c>
      <c r="E949" s="55" t="s">
        <v>1163</v>
      </c>
      <c r="F949" s="55" t="s">
        <v>1163</v>
      </c>
      <c r="G949" s="78" t="s">
        <v>2899</v>
      </c>
      <c r="H949" s="78" t="s">
        <v>2899</v>
      </c>
      <c r="I949" s="164">
        <v>2822</v>
      </c>
      <c r="J949" s="72">
        <f>I949</f>
        <v>2822</v>
      </c>
      <c r="K949" s="114"/>
      <c r="L949" s="56">
        <f t="shared" si="25"/>
        <v>0</v>
      </c>
      <c r="M949" s="56" t="e">
        <f>ROUND(J949*#REF!,2)</f>
        <v>#REF!</v>
      </c>
      <c r="O949" s="53" t="str">
        <f>IF(K949&gt;0,COUNTIF($K$9:K949,"&gt;0")," ")</f>
        <v> </v>
      </c>
      <c r="P949" s="84"/>
      <c r="Q949" s="84"/>
      <c r="R949" s="84"/>
    </row>
    <row r="950" spans="1:18" s="53" customFormat="1" ht="13.5" customHeight="1">
      <c r="A950" s="54">
        <v>428</v>
      </c>
      <c r="B950" s="54">
        <f t="shared" si="23"/>
        <v>428</v>
      </c>
      <c r="C950" s="55" t="s">
        <v>1164</v>
      </c>
      <c r="D950" s="55" t="s">
        <v>1164</v>
      </c>
      <c r="E950" s="55" t="s">
        <v>1165</v>
      </c>
      <c r="F950" s="55" t="s">
        <v>1165</v>
      </c>
      <c r="G950" s="78" t="s">
        <v>2899</v>
      </c>
      <c r="H950" s="78" t="s">
        <v>2899</v>
      </c>
      <c r="I950" s="164">
        <v>480</v>
      </c>
      <c r="J950" s="72">
        <f>I950</f>
        <v>480</v>
      </c>
      <c r="K950" s="114"/>
      <c r="L950" s="56">
        <f t="shared" si="25"/>
        <v>0</v>
      </c>
      <c r="M950" s="56" t="e">
        <f>ROUND(J950*#REF!,2)</f>
        <v>#REF!</v>
      </c>
      <c r="O950" s="53" t="str">
        <f>IF(K950&gt;0,COUNTIF($K$9:K950,"&gt;0")," ")</f>
        <v> </v>
      </c>
      <c r="P950" s="84"/>
      <c r="Q950" s="84"/>
      <c r="R950" s="84"/>
    </row>
    <row r="951" spans="1:18" s="53" customFormat="1" ht="13.5" customHeight="1">
      <c r="A951" s="54" t="s">
        <v>2820</v>
      </c>
      <c r="B951" s="54" t="str">
        <f t="shared" si="23"/>
        <v> </v>
      </c>
      <c r="C951" s="55" t="s">
        <v>1166</v>
      </c>
      <c r="D951" s="55" t="s">
        <v>1166</v>
      </c>
      <c r="E951" s="55" t="s">
        <v>1167</v>
      </c>
      <c r="F951" s="55" t="s">
        <v>1819</v>
      </c>
      <c r="G951" s="78"/>
      <c r="H951" s="78"/>
      <c r="I951" s="164"/>
      <c r="J951" s="72"/>
      <c r="K951" s="57"/>
      <c r="L951" s="56">
        <f t="shared" si="25"/>
        <v>0</v>
      </c>
      <c r="M951" s="56" t="e">
        <f>ROUND(J951*#REF!,2)</f>
        <v>#REF!</v>
      </c>
      <c r="O951" s="53" t="str">
        <f>IF(K951&gt;0,COUNTIF($K$9:K951,"&gt;0")," ")</f>
        <v> </v>
      </c>
      <c r="P951" s="84"/>
      <c r="Q951" s="84"/>
      <c r="R951" s="84"/>
    </row>
    <row r="952" spans="1:18" s="53" customFormat="1" ht="13.5" customHeight="1">
      <c r="A952" s="54">
        <v>429</v>
      </c>
      <c r="B952" s="54">
        <f t="shared" si="23"/>
        <v>429</v>
      </c>
      <c r="C952" s="55" t="s">
        <v>1168</v>
      </c>
      <c r="D952" s="55" t="s">
        <v>1168</v>
      </c>
      <c r="E952" s="55" t="s">
        <v>1169</v>
      </c>
      <c r="F952" s="55" t="s">
        <v>1169</v>
      </c>
      <c r="G952" s="78" t="s">
        <v>2899</v>
      </c>
      <c r="H952" s="78" t="s">
        <v>2899</v>
      </c>
      <c r="I952" s="164">
        <v>125</v>
      </c>
      <c r="J952" s="72">
        <f>I952</f>
        <v>125</v>
      </c>
      <c r="K952" s="114"/>
      <c r="L952" s="56">
        <f t="shared" si="25"/>
        <v>0</v>
      </c>
      <c r="M952" s="56" t="e">
        <f>ROUND(J952*#REF!,2)</f>
        <v>#REF!</v>
      </c>
      <c r="O952" s="53" t="str">
        <f>IF(K952&gt;0,COUNTIF($K$9:K952,"&gt;0")," ")</f>
        <v> </v>
      </c>
      <c r="P952" s="84"/>
      <c r="Q952" s="84"/>
      <c r="R952" s="84"/>
    </row>
    <row r="953" spans="1:18" s="53" customFormat="1" ht="13.5" customHeight="1">
      <c r="A953" s="54">
        <v>430</v>
      </c>
      <c r="B953" s="54">
        <f t="shared" si="23"/>
        <v>430</v>
      </c>
      <c r="C953" s="55" t="s">
        <v>1170</v>
      </c>
      <c r="D953" s="55" t="s">
        <v>1170</v>
      </c>
      <c r="E953" s="55" t="s">
        <v>1171</v>
      </c>
      <c r="F953" s="55" t="s">
        <v>1171</v>
      </c>
      <c r="G953" s="78" t="s">
        <v>2899</v>
      </c>
      <c r="H953" s="78" t="s">
        <v>2899</v>
      </c>
      <c r="I953" s="164">
        <v>125</v>
      </c>
      <c r="J953" s="72">
        <f>I953</f>
        <v>125</v>
      </c>
      <c r="K953" s="114"/>
      <c r="L953" s="56">
        <f t="shared" si="25"/>
        <v>0</v>
      </c>
      <c r="M953" s="56" t="e">
        <f>ROUND(J953*#REF!,2)</f>
        <v>#REF!</v>
      </c>
      <c r="O953" s="53" t="str">
        <f>IF(K953&gt;0,COUNTIF($K$9:K953,"&gt;0")," ")</f>
        <v> </v>
      </c>
      <c r="P953" s="84"/>
      <c r="Q953" s="84"/>
      <c r="R953" s="84"/>
    </row>
    <row r="954" spans="1:18" s="53" customFormat="1" ht="13.5" customHeight="1">
      <c r="A954" s="54" t="s">
        <v>2820</v>
      </c>
      <c r="B954" s="54" t="str">
        <f t="shared" si="23"/>
        <v> </v>
      </c>
      <c r="C954" s="55" t="s">
        <v>1172</v>
      </c>
      <c r="D954" s="55" t="s">
        <v>1172</v>
      </c>
      <c r="E954" s="55" t="s">
        <v>1266</v>
      </c>
      <c r="F954" s="55" t="s">
        <v>1820</v>
      </c>
      <c r="G954" s="78"/>
      <c r="H954" s="78"/>
      <c r="I954" s="164"/>
      <c r="J954" s="72"/>
      <c r="K954" s="57"/>
      <c r="L954" s="56"/>
      <c r="M954" s="56"/>
      <c r="O954" s="53" t="str">
        <f>IF(K954&gt;0,COUNTIF($K$9:K954,"&gt;0")," ")</f>
        <v> </v>
      </c>
      <c r="P954" s="84"/>
      <c r="Q954" s="84"/>
      <c r="R954" s="84"/>
    </row>
    <row r="955" spans="1:18" s="53" customFormat="1" ht="13.5" customHeight="1">
      <c r="A955" s="54" t="s">
        <v>2820</v>
      </c>
      <c r="B955" s="54" t="str">
        <f t="shared" si="23"/>
        <v> </v>
      </c>
      <c r="C955" s="55" t="s">
        <v>1173</v>
      </c>
      <c r="D955" s="55" t="s">
        <v>1173</v>
      </c>
      <c r="E955" s="55" t="s">
        <v>1174</v>
      </c>
      <c r="F955" s="55" t="s">
        <v>1821</v>
      </c>
      <c r="G955" s="78"/>
      <c r="H955" s="78"/>
      <c r="I955" s="164"/>
      <c r="J955" s="72"/>
      <c r="K955" s="57"/>
      <c r="L955" s="56"/>
      <c r="M955" s="56"/>
      <c r="O955" s="53" t="str">
        <f>IF(K955&gt;0,COUNTIF($K$9:K955,"&gt;0")," ")</f>
        <v> </v>
      </c>
      <c r="P955" s="84"/>
      <c r="Q955" s="84"/>
      <c r="R955" s="84"/>
    </row>
    <row r="956" spans="1:18" s="53" customFormat="1" ht="24">
      <c r="A956" s="54" t="s">
        <v>2820</v>
      </c>
      <c r="B956" s="54" t="str">
        <f t="shared" si="23"/>
        <v> </v>
      </c>
      <c r="C956" s="55" t="s">
        <v>1175</v>
      </c>
      <c r="D956" s="55" t="s">
        <v>1175</v>
      </c>
      <c r="E956" s="55" t="s">
        <v>1176</v>
      </c>
      <c r="F956" s="55" t="s">
        <v>1822</v>
      </c>
      <c r="G956" s="78"/>
      <c r="H956" s="78"/>
      <c r="I956" s="164"/>
      <c r="J956" s="72"/>
      <c r="K956" s="57"/>
      <c r="L956" s="56"/>
      <c r="M956" s="56"/>
      <c r="O956" s="53" t="str">
        <f>IF(K956&gt;0,COUNTIF($K$9:K956,"&gt;0")," ")</f>
        <v> </v>
      </c>
      <c r="P956" s="84"/>
      <c r="Q956" s="84"/>
      <c r="R956" s="84"/>
    </row>
    <row r="957" spans="1:18" s="53" customFormat="1" ht="13.5" customHeight="1">
      <c r="A957" s="54">
        <v>431</v>
      </c>
      <c r="B957" s="54">
        <f t="shared" si="23"/>
        <v>431</v>
      </c>
      <c r="C957" s="55" t="s">
        <v>1177</v>
      </c>
      <c r="D957" s="55" t="s">
        <v>1177</v>
      </c>
      <c r="E957" s="55" t="s">
        <v>1178</v>
      </c>
      <c r="F957" s="55" t="s">
        <v>1823</v>
      </c>
      <c r="G957" s="78" t="s">
        <v>2900</v>
      </c>
      <c r="H957" s="78" t="s">
        <v>2910</v>
      </c>
      <c r="I957" s="164">
        <v>1</v>
      </c>
      <c r="J957" s="72">
        <f>I957</f>
        <v>1</v>
      </c>
      <c r="K957" s="114"/>
      <c r="L957" s="56">
        <f>ROUND(I957*K957,2)</f>
        <v>0</v>
      </c>
      <c r="M957" s="56" t="e">
        <f>ROUND(J957*#REF!,2)</f>
        <v>#REF!</v>
      </c>
      <c r="O957" s="53" t="str">
        <f>IF(K957&gt;0,COUNTIF($K$9:K957,"&gt;0")," ")</f>
        <v> </v>
      </c>
      <c r="P957" s="84"/>
      <c r="Q957" s="84"/>
      <c r="R957" s="84"/>
    </row>
    <row r="958" spans="1:18" s="53" customFormat="1" ht="24">
      <c r="A958" s="54" t="s">
        <v>2820</v>
      </c>
      <c r="B958" s="54" t="str">
        <f t="shared" si="23"/>
        <v> </v>
      </c>
      <c r="C958" s="55" t="s">
        <v>1179</v>
      </c>
      <c r="D958" s="55" t="s">
        <v>1179</v>
      </c>
      <c r="E958" s="55" t="s">
        <v>1180</v>
      </c>
      <c r="F958" s="55" t="s">
        <v>1824</v>
      </c>
      <c r="G958" s="78"/>
      <c r="H958" s="78"/>
      <c r="I958" s="164"/>
      <c r="J958" s="72"/>
      <c r="K958" s="57"/>
      <c r="L958" s="56"/>
      <c r="M958" s="56"/>
      <c r="O958" s="53" t="str">
        <f>IF(K958&gt;0,COUNTIF($K$9:K958,"&gt;0")," ")</f>
        <v> </v>
      </c>
      <c r="P958" s="84"/>
      <c r="Q958" s="84"/>
      <c r="R958" s="84"/>
    </row>
    <row r="959" spans="1:18" s="53" customFormat="1" ht="24">
      <c r="A959" s="54">
        <v>432</v>
      </c>
      <c r="B959" s="54">
        <f t="shared" si="23"/>
        <v>432</v>
      </c>
      <c r="C959" s="55" t="s">
        <v>1181</v>
      </c>
      <c r="D959" s="55" t="s">
        <v>1181</v>
      </c>
      <c r="E959" s="55" t="s">
        <v>1182</v>
      </c>
      <c r="F959" s="55" t="s">
        <v>1825</v>
      </c>
      <c r="G959" s="78" t="s">
        <v>2900</v>
      </c>
      <c r="H959" s="78" t="s">
        <v>2910</v>
      </c>
      <c r="I959" s="164">
        <v>2</v>
      </c>
      <c r="J959" s="72">
        <f>I959</f>
        <v>2</v>
      </c>
      <c r="K959" s="114"/>
      <c r="L959" s="56">
        <f>ROUND(I959*K959,2)</f>
        <v>0</v>
      </c>
      <c r="M959" s="56" t="e">
        <f>ROUND(J959*#REF!,2)</f>
        <v>#REF!</v>
      </c>
      <c r="O959" s="53" t="str">
        <f>IF(K959&gt;0,COUNTIF($K$9:K959,"&gt;0")," ")</f>
        <v> </v>
      </c>
      <c r="P959" s="84"/>
      <c r="Q959" s="84"/>
      <c r="R959" s="84"/>
    </row>
    <row r="960" spans="1:18" s="53" customFormat="1" ht="13.5" customHeight="1">
      <c r="A960" s="54" t="s">
        <v>2820</v>
      </c>
      <c r="B960" s="54" t="str">
        <f t="shared" si="23"/>
        <v> </v>
      </c>
      <c r="C960" s="55" t="s">
        <v>1183</v>
      </c>
      <c r="D960" s="55" t="s">
        <v>1183</v>
      </c>
      <c r="E960" s="55" t="s">
        <v>1953</v>
      </c>
      <c r="F960" s="55" t="s">
        <v>1826</v>
      </c>
      <c r="G960" s="78"/>
      <c r="H960" s="78"/>
      <c r="I960" s="164"/>
      <c r="J960" s="72"/>
      <c r="K960" s="57"/>
      <c r="L960" s="56"/>
      <c r="M960" s="56"/>
      <c r="O960" s="53" t="str">
        <f>IF(K960&gt;0,COUNTIF($K$9:K960,"&gt;0")," ")</f>
        <v> </v>
      </c>
      <c r="P960" s="84"/>
      <c r="Q960" s="84"/>
      <c r="R960" s="84"/>
    </row>
    <row r="961" spans="1:18" s="53" customFormat="1" ht="13.5" customHeight="1">
      <c r="A961" s="54" t="s">
        <v>2820</v>
      </c>
      <c r="B961" s="54" t="str">
        <f t="shared" si="23"/>
        <v> </v>
      </c>
      <c r="C961" s="55" t="s">
        <v>1184</v>
      </c>
      <c r="D961" s="55" t="s">
        <v>1184</v>
      </c>
      <c r="E961" s="55" t="s">
        <v>1954</v>
      </c>
      <c r="F961" s="55" t="s">
        <v>1827</v>
      </c>
      <c r="G961" s="78"/>
      <c r="H961" s="78"/>
      <c r="I961" s="164"/>
      <c r="J961" s="72"/>
      <c r="K961" s="57"/>
      <c r="L961" s="56"/>
      <c r="M961" s="56"/>
      <c r="O961" s="53" t="str">
        <f>IF(K961&gt;0,COUNTIF($K$9:K961,"&gt;0")," ")</f>
        <v> </v>
      </c>
      <c r="P961" s="84"/>
      <c r="Q961" s="84"/>
      <c r="R961" s="84"/>
    </row>
    <row r="962" spans="1:18" s="53" customFormat="1" ht="13.5" customHeight="1">
      <c r="A962" s="54" t="s">
        <v>2820</v>
      </c>
      <c r="B962" s="54" t="str">
        <f t="shared" si="23"/>
        <v> </v>
      </c>
      <c r="C962" s="55" t="s">
        <v>1185</v>
      </c>
      <c r="D962" s="55" t="s">
        <v>1185</v>
      </c>
      <c r="E962" s="55" t="s">
        <v>1186</v>
      </c>
      <c r="F962" s="55" t="s">
        <v>1828</v>
      </c>
      <c r="G962" s="78"/>
      <c r="H962" s="78"/>
      <c r="I962" s="164"/>
      <c r="J962" s="72"/>
      <c r="K962" s="57"/>
      <c r="L962" s="56"/>
      <c r="M962" s="56"/>
      <c r="O962" s="53" t="str">
        <f>IF(K962&gt;0,COUNTIF($K$9:K962,"&gt;0")," ")</f>
        <v> </v>
      </c>
      <c r="P962" s="84"/>
      <c r="Q962" s="84"/>
      <c r="R962" s="84"/>
    </row>
    <row r="963" spans="1:18" s="53" customFormat="1" ht="13.5" customHeight="1">
      <c r="A963" s="54">
        <v>433</v>
      </c>
      <c r="B963" s="54">
        <f t="shared" si="23"/>
        <v>433</v>
      </c>
      <c r="C963" s="55" t="s">
        <v>1187</v>
      </c>
      <c r="D963" s="55" t="s">
        <v>1187</v>
      </c>
      <c r="E963" s="55" t="s">
        <v>1188</v>
      </c>
      <c r="F963" s="55" t="s">
        <v>1188</v>
      </c>
      <c r="G963" s="78" t="s">
        <v>2899</v>
      </c>
      <c r="H963" s="78" t="s">
        <v>2899</v>
      </c>
      <c r="I963" s="164">
        <v>620</v>
      </c>
      <c r="J963" s="72">
        <f>I963</f>
        <v>620</v>
      </c>
      <c r="K963" s="114"/>
      <c r="L963" s="56">
        <f>ROUND(I963*K963,2)</f>
        <v>0</v>
      </c>
      <c r="M963" s="56" t="e">
        <f>ROUND(J963*#REF!,2)</f>
        <v>#REF!</v>
      </c>
      <c r="O963" s="53" t="str">
        <f>IF(K963&gt;0,COUNTIF($K$9:K963,"&gt;0")," ")</f>
        <v> </v>
      </c>
      <c r="P963" s="84"/>
      <c r="Q963" s="84"/>
      <c r="R963" s="84"/>
    </row>
    <row r="964" spans="1:18" s="53" customFormat="1" ht="13.5" customHeight="1">
      <c r="A964" s="54" t="s">
        <v>2820</v>
      </c>
      <c r="B964" s="54" t="str">
        <f t="shared" si="23"/>
        <v> </v>
      </c>
      <c r="C964" s="55" t="s">
        <v>1189</v>
      </c>
      <c r="D964" s="55" t="s">
        <v>1189</v>
      </c>
      <c r="E964" s="55" t="s">
        <v>1955</v>
      </c>
      <c r="F964" s="55" t="s">
        <v>1829</v>
      </c>
      <c r="G964" s="78"/>
      <c r="H964" s="78"/>
      <c r="I964" s="164"/>
      <c r="J964" s="72"/>
      <c r="K964" s="57"/>
      <c r="L964" s="56"/>
      <c r="M964" s="56"/>
      <c r="O964" s="53" t="str">
        <f>IF(K964&gt;0,COUNTIF($K$9:K964,"&gt;0")," ")</f>
        <v> </v>
      </c>
      <c r="P964" s="84"/>
      <c r="Q964" s="84"/>
      <c r="R964" s="84"/>
    </row>
    <row r="965" spans="1:18" s="53" customFormat="1" ht="13.5" customHeight="1">
      <c r="A965" s="54" t="s">
        <v>2820</v>
      </c>
      <c r="B965" s="54" t="str">
        <f t="shared" si="23"/>
        <v> </v>
      </c>
      <c r="C965" s="55" t="s">
        <v>1190</v>
      </c>
      <c r="D965" s="55" t="s">
        <v>1190</v>
      </c>
      <c r="E965" s="55" t="s">
        <v>1191</v>
      </c>
      <c r="F965" s="55" t="s">
        <v>1830</v>
      </c>
      <c r="G965" s="78"/>
      <c r="H965" s="78"/>
      <c r="I965" s="164"/>
      <c r="J965" s="72"/>
      <c r="K965" s="57"/>
      <c r="L965" s="56"/>
      <c r="M965" s="56"/>
      <c r="O965" s="53" t="str">
        <f>IF(K965&gt;0,COUNTIF($K$9:K965,"&gt;0")," ")</f>
        <v> </v>
      </c>
      <c r="P965" s="84"/>
      <c r="Q965" s="84"/>
      <c r="R965" s="84"/>
    </row>
    <row r="966" spans="1:18" s="53" customFormat="1" ht="13.5" customHeight="1">
      <c r="A966" s="54">
        <v>434</v>
      </c>
      <c r="B966" s="54">
        <f t="shared" si="23"/>
        <v>434</v>
      </c>
      <c r="C966" s="55" t="s">
        <v>1192</v>
      </c>
      <c r="D966" s="55" t="s">
        <v>1192</v>
      </c>
      <c r="E966" s="55" t="s">
        <v>1193</v>
      </c>
      <c r="F966" s="55" t="s">
        <v>1831</v>
      </c>
      <c r="G966" s="78" t="s">
        <v>2900</v>
      </c>
      <c r="H966" s="78" t="s">
        <v>2910</v>
      </c>
      <c r="I966" s="164">
        <v>8</v>
      </c>
      <c r="J966" s="72">
        <f>I966</f>
        <v>8</v>
      </c>
      <c r="K966" s="114"/>
      <c r="L966" s="56">
        <f>ROUND(I966*K966,2)</f>
        <v>0</v>
      </c>
      <c r="M966" s="56" t="e">
        <f>ROUND(J966*#REF!,2)</f>
        <v>#REF!</v>
      </c>
      <c r="O966" s="53" t="str">
        <f>IF(K966&gt;0,COUNTIF($K$9:K966,"&gt;0")," ")</f>
        <v> </v>
      </c>
      <c r="P966" s="84"/>
      <c r="Q966" s="84"/>
      <c r="R966" s="84"/>
    </row>
    <row r="967" spans="1:18" s="53" customFormat="1" ht="13.5" customHeight="1">
      <c r="A967" s="54" t="s">
        <v>2820</v>
      </c>
      <c r="B967" s="54" t="str">
        <f t="shared" si="23"/>
        <v> </v>
      </c>
      <c r="C967" s="55" t="s">
        <v>1194</v>
      </c>
      <c r="D967" s="55" t="s">
        <v>1194</v>
      </c>
      <c r="E967" s="55" t="s">
        <v>1956</v>
      </c>
      <c r="F967" s="55" t="s">
        <v>1832</v>
      </c>
      <c r="G967" s="78"/>
      <c r="H967" s="78"/>
      <c r="I967" s="164"/>
      <c r="J967" s="72"/>
      <c r="K967" s="57"/>
      <c r="L967" s="56"/>
      <c r="M967" s="56"/>
      <c r="O967" s="53" t="str">
        <f>IF(K967&gt;0,COUNTIF($K$9:K967,"&gt;0")," ")</f>
        <v> </v>
      </c>
      <c r="P967" s="84"/>
      <c r="Q967" s="84"/>
      <c r="R967" s="84"/>
    </row>
    <row r="968" spans="1:18" s="53" customFormat="1" ht="13.5" customHeight="1">
      <c r="A968" s="54">
        <v>435</v>
      </c>
      <c r="B968" s="54">
        <f t="shared" si="23"/>
        <v>435</v>
      </c>
      <c r="C968" s="55" t="s">
        <v>1195</v>
      </c>
      <c r="D968" s="55" t="s">
        <v>1195</v>
      </c>
      <c r="E968" s="55" t="s">
        <v>1957</v>
      </c>
      <c r="F968" s="55" t="s">
        <v>1833</v>
      </c>
      <c r="G968" s="78" t="s">
        <v>2900</v>
      </c>
      <c r="H968" s="78" t="s">
        <v>2910</v>
      </c>
      <c r="I968" s="164">
        <v>1</v>
      </c>
      <c r="J968" s="72">
        <f>I968</f>
        <v>1</v>
      </c>
      <c r="K968" s="114"/>
      <c r="L968" s="56">
        <f>ROUND(I968*K968,2)</f>
        <v>0</v>
      </c>
      <c r="M968" s="56" t="e">
        <f>ROUND(J968*#REF!,2)</f>
        <v>#REF!</v>
      </c>
      <c r="O968" s="53" t="str">
        <f>IF(K968&gt;0,COUNTIF($K$9:K968,"&gt;0")," ")</f>
        <v> </v>
      </c>
      <c r="P968" s="84"/>
      <c r="Q968" s="84"/>
      <c r="R968" s="84"/>
    </row>
    <row r="969" spans="1:18" s="53" customFormat="1" ht="13.5" customHeight="1">
      <c r="A969" s="54" t="s">
        <v>2820</v>
      </c>
      <c r="B969" s="54" t="str">
        <f t="shared" si="23"/>
        <v> </v>
      </c>
      <c r="C969" s="55" t="s">
        <v>1196</v>
      </c>
      <c r="D969" s="55" t="s">
        <v>1196</v>
      </c>
      <c r="E969" s="55" t="s">
        <v>1958</v>
      </c>
      <c r="F969" s="55" t="s">
        <v>1834</v>
      </c>
      <c r="G969" s="78"/>
      <c r="H969" s="78"/>
      <c r="I969" s="164"/>
      <c r="J969" s="72"/>
      <c r="K969" s="57"/>
      <c r="L969" s="56"/>
      <c r="M969" s="56"/>
      <c r="O969" s="53" t="str">
        <f>IF(K969&gt;0,COUNTIF($K$9:K969,"&gt;0")," ")</f>
        <v> </v>
      </c>
      <c r="P969" s="84"/>
      <c r="Q969" s="84"/>
      <c r="R969" s="84"/>
    </row>
    <row r="970" spans="1:18" s="53" customFormat="1" ht="13.5" customHeight="1">
      <c r="A970" s="54">
        <v>436</v>
      </c>
      <c r="B970" s="54">
        <f t="shared" si="23"/>
        <v>436</v>
      </c>
      <c r="C970" s="55" t="s">
        <v>1197</v>
      </c>
      <c r="D970" s="55" t="s">
        <v>1197</v>
      </c>
      <c r="E970" s="55" t="s">
        <v>1198</v>
      </c>
      <c r="F970" s="55" t="s">
        <v>1835</v>
      </c>
      <c r="G970" s="78" t="s">
        <v>2900</v>
      </c>
      <c r="H970" s="78" t="s">
        <v>2910</v>
      </c>
      <c r="I970" s="164">
        <v>1</v>
      </c>
      <c r="J970" s="72">
        <f>I970</f>
        <v>1</v>
      </c>
      <c r="K970" s="114"/>
      <c r="L970" s="56">
        <f>ROUND(I970*K970,2)</f>
        <v>0</v>
      </c>
      <c r="M970" s="56" t="e">
        <f>ROUND(J970*#REF!,2)</f>
        <v>#REF!</v>
      </c>
      <c r="O970" s="53" t="str">
        <f>IF(K970&gt;0,COUNTIF($K$9:K970,"&gt;0")," ")</f>
        <v> </v>
      </c>
      <c r="P970" s="84"/>
      <c r="Q970" s="84"/>
      <c r="R970" s="84"/>
    </row>
    <row r="971" spans="1:18" s="53" customFormat="1" ht="13.5" customHeight="1">
      <c r="A971" s="54" t="s">
        <v>2820</v>
      </c>
      <c r="B971" s="54" t="str">
        <f t="shared" si="23"/>
        <v> </v>
      </c>
      <c r="C971" s="55" t="s">
        <v>1807</v>
      </c>
      <c r="D971" s="55" t="s">
        <v>1807</v>
      </c>
      <c r="E971" s="55" t="s">
        <v>1199</v>
      </c>
      <c r="F971" s="55" t="s">
        <v>1836</v>
      </c>
      <c r="G971" s="78"/>
      <c r="H971" s="78"/>
      <c r="I971" s="164"/>
      <c r="J971" s="72"/>
      <c r="K971" s="57"/>
      <c r="L971" s="56"/>
      <c r="M971" s="56"/>
      <c r="O971" s="53" t="str">
        <f>IF(K971&gt;0,COUNTIF($K$9:K971,"&gt;0")," ")</f>
        <v> </v>
      </c>
      <c r="P971" s="84"/>
      <c r="Q971" s="84"/>
      <c r="R971" s="84"/>
    </row>
    <row r="972" spans="1:18" s="53" customFormat="1" ht="13.5" customHeight="1">
      <c r="A972" s="54">
        <v>437</v>
      </c>
      <c r="B972" s="54">
        <f t="shared" si="23"/>
        <v>437</v>
      </c>
      <c r="C972" s="55" t="s">
        <v>1592</v>
      </c>
      <c r="D972" s="55" t="s">
        <v>1592</v>
      </c>
      <c r="E972" s="55" t="s">
        <v>1200</v>
      </c>
      <c r="F972" s="55" t="s">
        <v>1837</v>
      </c>
      <c r="G972" s="78" t="s">
        <v>2900</v>
      </c>
      <c r="H972" s="78" t="s">
        <v>2910</v>
      </c>
      <c r="I972" s="164">
        <v>5</v>
      </c>
      <c r="J972" s="72">
        <f aca="true" t="shared" si="26" ref="J972:J982">I972</f>
        <v>5</v>
      </c>
      <c r="K972" s="114"/>
      <c r="L972" s="56">
        <f aca="true" t="shared" si="27" ref="L972:L982">ROUND(I972*K972,2)</f>
        <v>0</v>
      </c>
      <c r="M972" s="56" t="e">
        <f>ROUND(J972*#REF!,2)</f>
        <v>#REF!</v>
      </c>
      <c r="O972" s="53" t="str">
        <f>IF(K972&gt;0,COUNTIF($K$9:K972,"&gt;0")," ")</f>
        <v> </v>
      </c>
      <c r="P972" s="84"/>
      <c r="Q972" s="84"/>
      <c r="R972" s="84"/>
    </row>
    <row r="973" spans="1:18" s="53" customFormat="1" ht="13.5" customHeight="1">
      <c r="A973" s="54">
        <v>438</v>
      </c>
      <c r="B973" s="54">
        <f t="shared" si="23"/>
        <v>438</v>
      </c>
      <c r="C973" s="55" t="s">
        <v>1593</v>
      </c>
      <c r="D973" s="55" t="s">
        <v>1593</v>
      </c>
      <c r="E973" s="55" t="s">
        <v>1201</v>
      </c>
      <c r="F973" s="55" t="s">
        <v>1838</v>
      </c>
      <c r="G973" s="78" t="s">
        <v>2900</v>
      </c>
      <c r="H973" s="78" t="s">
        <v>2910</v>
      </c>
      <c r="I973" s="164">
        <v>1</v>
      </c>
      <c r="J973" s="72">
        <f t="shared" si="26"/>
        <v>1</v>
      </c>
      <c r="K973" s="114"/>
      <c r="L973" s="56">
        <f t="shared" si="27"/>
        <v>0</v>
      </c>
      <c r="M973" s="56" t="e">
        <f>ROUND(J973*#REF!,2)</f>
        <v>#REF!</v>
      </c>
      <c r="O973" s="53" t="str">
        <f>IF(K973&gt;0,COUNTIF($K$9:K973,"&gt;0")," ")</f>
        <v> </v>
      </c>
      <c r="P973" s="84"/>
      <c r="Q973" s="84"/>
      <c r="R973" s="84"/>
    </row>
    <row r="974" spans="1:18" s="53" customFormat="1" ht="13.5" customHeight="1">
      <c r="A974" s="54">
        <v>439</v>
      </c>
      <c r="B974" s="54">
        <f t="shared" si="23"/>
        <v>439</v>
      </c>
      <c r="C974" s="55" t="s">
        <v>1594</v>
      </c>
      <c r="D974" s="55" t="s">
        <v>1594</v>
      </c>
      <c r="E974" s="55" t="s">
        <v>1202</v>
      </c>
      <c r="F974" s="55" t="s">
        <v>1839</v>
      </c>
      <c r="G974" s="78" t="s">
        <v>2900</v>
      </c>
      <c r="H974" s="78" t="s">
        <v>2910</v>
      </c>
      <c r="I974" s="164">
        <v>1</v>
      </c>
      <c r="J974" s="72">
        <f t="shared" si="26"/>
        <v>1</v>
      </c>
      <c r="K974" s="114"/>
      <c r="L974" s="56">
        <f t="shared" si="27"/>
        <v>0</v>
      </c>
      <c r="M974" s="56" t="e">
        <f>ROUND(J974*#REF!,2)</f>
        <v>#REF!</v>
      </c>
      <c r="O974" s="53" t="str">
        <f>IF(K974&gt;0,COUNTIF($K$9:K974,"&gt;0")," ")</f>
        <v> </v>
      </c>
      <c r="P974" s="84"/>
      <c r="Q974" s="84"/>
      <c r="R974" s="84"/>
    </row>
    <row r="975" spans="1:18" s="53" customFormat="1" ht="13.5" customHeight="1">
      <c r="A975" s="54">
        <v>440</v>
      </c>
      <c r="B975" s="54">
        <f aca="true" t="shared" si="28" ref="B975:B1038">A975</f>
        <v>440</v>
      </c>
      <c r="C975" s="55" t="s">
        <v>1595</v>
      </c>
      <c r="D975" s="55" t="s">
        <v>1595</v>
      </c>
      <c r="E975" s="55" t="s">
        <v>1959</v>
      </c>
      <c r="F975" s="55" t="s">
        <v>1840</v>
      </c>
      <c r="G975" s="78" t="s">
        <v>2900</v>
      </c>
      <c r="H975" s="78" t="s">
        <v>2910</v>
      </c>
      <c r="I975" s="164">
        <v>1</v>
      </c>
      <c r="J975" s="72">
        <f t="shared" si="26"/>
        <v>1</v>
      </c>
      <c r="K975" s="114"/>
      <c r="L975" s="56">
        <f t="shared" si="27"/>
        <v>0</v>
      </c>
      <c r="M975" s="56" t="e">
        <f>ROUND(J975*#REF!,2)</f>
        <v>#REF!</v>
      </c>
      <c r="O975" s="53" t="str">
        <f>IF(K975&gt;0,COUNTIF($K$9:K975,"&gt;0")," ")</f>
        <v> </v>
      </c>
      <c r="P975" s="84"/>
      <c r="Q975" s="84"/>
      <c r="R975" s="84"/>
    </row>
    <row r="976" spans="1:18" s="53" customFormat="1" ht="13.5" customHeight="1">
      <c r="A976" s="54">
        <v>441</v>
      </c>
      <c r="B976" s="54">
        <f t="shared" si="28"/>
        <v>441</v>
      </c>
      <c r="C976" s="55" t="s">
        <v>1596</v>
      </c>
      <c r="D976" s="55" t="s">
        <v>1596</v>
      </c>
      <c r="E976" s="55" t="s">
        <v>1203</v>
      </c>
      <c r="F976" s="55" t="s">
        <v>1841</v>
      </c>
      <c r="G976" s="78" t="s">
        <v>2900</v>
      </c>
      <c r="H976" s="78" t="s">
        <v>2910</v>
      </c>
      <c r="I976" s="164">
        <v>1</v>
      </c>
      <c r="J976" s="72">
        <f t="shared" si="26"/>
        <v>1</v>
      </c>
      <c r="K976" s="114"/>
      <c r="L976" s="56">
        <f t="shared" si="27"/>
        <v>0</v>
      </c>
      <c r="M976" s="56" t="e">
        <f>ROUND(J976*#REF!,2)</f>
        <v>#REF!</v>
      </c>
      <c r="O976" s="53" t="str">
        <f>IF(K976&gt;0,COUNTIF($K$9:K976,"&gt;0")," ")</f>
        <v> </v>
      </c>
      <c r="P976" s="84"/>
      <c r="Q976" s="84"/>
      <c r="R976" s="84"/>
    </row>
    <row r="977" spans="1:18" s="53" customFormat="1" ht="13.5" customHeight="1">
      <c r="A977" s="54">
        <v>442</v>
      </c>
      <c r="B977" s="54">
        <f t="shared" si="28"/>
        <v>442</v>
      </c>
      <c r="C977" s="55" t="s">
        <v>1597</v>
      </c>
      <c r="D977" s="55" t="s">
        <v>1597</v>
      </c>
      <c r="E977" s="55" t="s">
        <v>1204</v>
      </c>
      <c r="F977" s="55" t="s">
        <v>1842</v>
      </c>
      <c r="G977" s="78" t="s">
        <v>2900</v>
      </c>
      <c r="H977" s="78" t="s">
        <v>2910</v>
      </c>
      <c r="I977" s="164">
        <v>1</v>
      </c>
      <c r="J977" s="72">
        <f t="shared" si="26"/>
        <v>1</v>
      </c>
      <c r="K977" s="114"/>
      <c r="L977" s="56">
        <f t="shared" si="27"/>
        <v>0</v>
      </c>
      <c r="M977" s="56" t="e">
        <f>ROUND(J977*#REF!,2)</f>
        <v>#REF!</v>
      </c>
      <c r="O977" s="53" t="str">
        <f>IF(K977&gt;0,COUNTIF($K$9:K977,"&gt;0")," ")</f>
        <v> </v>
      </c>
      <c r="P977" s="84"/>
      <c r="Q977" s="84"/>
      <c r="R977" s="84"/>
    </row>
    <row r="978" spans="1:18" s="53" customFormat="1" ht="13.5" customHeight="1">
      <c r="A978" s="54">
        <v>443</v>
      </c>
      <c r="B978" s="54">
        <f t="shared" si="28"/>
        <v>443</v>
      </c>
      <c r="C978" s="55" t="s">
        <v>1598</v>
      </c>
      <c r="D978" s="55" t="s">
        <v>1598</v>
      </c>
      <c r="E978" s="55" t="s">
        <v>1205</v>
      </c>
      <c r="F978" s="55" t="s">
        <v>1843</v>
      </c>
      <c r="G978" s="78" t="s">
        <v>2900</v>
      </c>
      <c r="H978" s="78" t="s">
        <v>2910</v>
      </c>
      <c r="I978" s="164">
        <v>1</v>
      </c>
      <c r="J978" s="72">
        <f t="shared" si="26"/>
        <v>1</v>
      </c>
      <c r="K978" s="114"/>
      <c r="L978" s="56">
        <f t="shared" si="27"/>
        <v>0</v>
      </c>
      <c r="M978" s="56" t="e">
        <f>ROUND(J978*#REF!,2)</f>
        <v>#REF!</v>
      </c>
      <c r="O978" s="53" t="str">
        <f>IF(K978&gt;0,COUNTIF($K$9:K978,"&gt;0")," ")</f>
        <v> </v>
      </c>
      <c r="P978" s="84"/>
      <c r="Q978" s="84"/>
      <c r="R978" s="84"/>
    </row>
    <row r="979" spans="1:18" s="53" customFormat="1" ht="13.5" customHeight="1">
      <c r="A979" s="54">
        <v>444</v>
      </c>
      <c r="B979" s="54">
        <f t="shared" si="28"/>
        <v>444</v>
      </c>
      <c r="C979" s="55" t="s">
        <v>1599</v>
      </c>
      <c r="D979" s="55" t="s">
        <v>1599</v>
      </c>
      <c r="E979" s="55" t="s">
        <v>1206</v>
      </c>
      <c r="F979" s="55" t="s">
        <v>1844</v>
      </c>
      <c r="G979" s="78" t="s">
        <v>2900</v>
      </c>
      <c r="H979" s="78" t="s">
        <v>2910</v>
      </c>
      <c r="I979" s="164">
        <v>1</v>
      </c>
      <c r="J979" s="72">
        <f t="shared" si="26"/>
        <v>1</v>
      </c>
      <c r="K979" s="114"/>
      <c r="L979" s="56">
        <f t="shared" si="27"/>
        <v>0</v>
      </c>
      <c r="M979" s="56" t="e">
        <f>ROUND(J979*#REF!,2)</f>
        <v>#REF!</v>
      </c>
      <c r="O979" s="53" t="str">
        <f>IF(K979&gt;0,COUNTIF($K$9:K979,"&gt;0")," ")</f>
        <v> </v>
      </c>
      <c r="P979" s="84"/>
      <c r="Q979" s="84"/>
      <c r="R979" s="84"/>
    </row>
    <row r="980" spans="1:18" s="53" customFormat="1" ht="13.5" customHeight="1">
      <c r="A980" s="54">
        <v>445</v>
      </c>
      <c r="B980" s="54">
        <f t="shared" si="28"/>
        <v>445</v>
      </c>
      <c r="C980" s="55" t="s">
        <v>1207</v>
      </c>
      <c r="D980" s="55" t="s">
        <v>1207</v>
      </c>
      <c r="E980" s="55" t="s">
        <v>1208</v>
      </c>
      <c r="F980" s="55" t="s">
        <v>1845</v>
      </c>
      <c r="G980" s="78" t="s">
        <v>2900</v>
      </c>
      <c r="H980" s="78" t="s">
        <v>2910</v>
      </c>
      <c r="I980" s="164">
        <v>4</v>
      </c>
      <c r="J980" s="72">
        <f t="shared" si="26"/>
        <v>4</v>
      </c>
      <c r="K980" s="114"/>
      <c r="L980" s="56">
        <f t="shared" si="27"/>
        <v>0</v>
      </c>
      <c r="M980" s="56" t="e">
        <f>ROUND(J980*#REF!,2)</f>
        <v>#REF!</v>
      </c>
      <c r="O980" s="53" t="str">
        <f>IF(K980&gt;0,COUNTIF($K$9:K980,"&gt;0")," ")</f>
        <v> </v>
      </c>
      <c r="P980" s="84"/>
      <c r="Q980" s="84"/>
      <c r="R980" s="84"/>
    </row>
    <row r="981" spans="1:18" s="53" customFormat="1" ht="13.5" customHeight="1">
      <c r="A981" s="54">
        <v>446</v>
      </c>
      <c r="B981" s="54">
        <f t="shared" si="28"/>
        <v>446</v>
      </c>
      <c r="C981" s="55" t="s">
        <v>1209</v>
      </c>
      <c r="D981" s="55" t="s">
        <v>1209</v>
      </c>
      <c r="E981" s="55" t="s">
        <v>1210</v>
      </c>
      <c r="F981" s="55" t="s">
        <v>1846</v>
      </c>
      <c r="G981" s="78" t="s">
        <v>2900</v>
      </c>
      <c r="H981" s="78" t="s">
        <v>2910</v>
      </c>
      <c r="I981" s="164">
        <v>3</v>
      </c>
      <c r="J981" s="72">
        <f t="shared" si="26"/>
        <v>3</v>
      </c>
      <c r="K981" s="114"/>
      <c r="L981" s="56">
        <f t="shared" si="27"/>
        <v>0</v>
      </c>
      <c r="M981" s="56" t="e">
        <f>ROUND(J981*#REF!,2)</f>
        <v>#REF!</v>
      </c>
      <c r="O981" s="53" t="str">
        <f>IF(K981&gt;0,COUNTIF($K$9:K981,"&gt;0")," ")</f>
        <v> </v>
      </c>
      <c r="P981" s="84"/>
      <c r="Q981" s="84"/>
      <c r="R981" s="84"/>
    </row>
    <row r="982" spans="1:18" s="53" customFormat="1" ht="13.5" customHeight="1">
      <c r="A982" s="54">
        <v>447</v>
      </c>
      <c r="B982" s="54">
        <f t="shared" si="28"/>
        <v>447</v>
      </c>
      <c r="C982" s="55" t="s">
        <v>1211</v>
      </c>
      <c r="D982" s="55" t="s">
        <v>1211</v>
      </c>
      <c r="E982" s="55" t="s">
        <v>1212</v>
      </c>
      <c r="F982" s="55" t="s">
        <v>1847</v>
      </c>
      <c r="G982" s="78" t="s">
        <v>2900</v>
      </c>
      <c r="H982" s="78" t="s">
        <v>2910</v>
      </c>
      <c r="I982" s="164">
        <v>1</v>
      </c>
      <c r="J982" s="72">
        <f t="shared" si="26"/>
        <v>1</v>
      </c>
      <c r="K982" s="114"/>
      <c r="L982" s="56">
        <f t="shared" si="27"/>
        <v>0</v>
      </c>
      <c r="M982" s="56" t="e">
        <f>ROUND(J982*#REF!,2)</f>
        <v>#REF!</v>
      </c>
      <c r="O982" s="53" t="str">
        <f>IF(K982&gt;0,COUNTIF($K$9:K982,"&gt;0")," ")</f>
        <v> </v>
      </c>
      <c r="P982" s="84"/>
      <c r="Q982" s="84"/>
      <c r="R982" s="84"/>
    </row>
    <row r="983" spans="1:18" s="53" customFormat="1" ht="13.5" customHeight="1">
      <c r="A983" s="54" t="s">
        <v>2820</v>
      </c>
      <c r="B983" s="54" t="str">
        <f t="shared" si="28"/>
        <v> </v>
      </c>
      <c r="C983" s="55" t="s">
        <v>1213</v>
      </c>
      <c r="D983" s="55" t="s">
        <v>1213</v>
      </c>
      <c r="E983" s="55" t="s">
        <v>1267</v>
      </c>
      <c r="F983" s="55" t="s">
        <v>1848</v>
      </c>
      <c r="G983" s="78"/>
      <c r="H983" s="78"/>
      <c r="I983" s="164"/>
      <c r="J983" s="72"/>
      <c r="K983" s="57"/>
      <c r="L983" s="56"/>
      <c r="M983" s="56"/>
      <c r="O983" s="53" t="str">
        <f>IF(K983&gt;0,COUNTIF($K$9:K983,"&gt;0")," ")</f>
        <v> </v>
      </c>
      <c r="P983" s="84"/>
      <c r="Q983" s="84"/>
      <c r="R983" s="84"/>
    </row>
    <row r="984" spans="1:18" s="53" customFormat="1" ht="13.5" customHeight="1">
      <c r="A984" s="54" t="s">
        <v>2820</v>
      </c>
      <c r="B984" s="54" t="str">
        <f t="shared" si="28"/>
        <v> </v>
      </c>
      <c r="C984" s="55" t="s">
        <v>1214</v>
      </c>
      <c r="D984" s="55" t="s">
        <v>1214</v>
      </c>
      <c r="E984" s="55" t="s">
        <v>1215</v>
      </c>
      <c r="F984" s="55" t="s">
        <v>1849</v>
      </c>
      <c r="G984" s="78"/>
      <c r="H984" s="78"/>
      <c r="I984" s="164"/>
      <c r="J984" s="72"/>
      <c r="K984" s="57"/>
      <c r="L984" s="56"/>
      <c r="M984" s="56"/>
      <c r="O984" s="53" t="str">
        <f>IF(K984&gt;0,COUNTIF($K$9:K984,"&gt;0")," ")</f>
        <v> </v>
      </c>
      <c r="P984" s="84"/>
      <c r="Q984" s="84"/>
      <c r="R984" s="84"/>
    </row>
    <row r="985" spans="1:18" s="53" customFormat="1" ht="13.5" customHeight="1">
      <c r="A985" s="54" t="s">
        <v>2820</v>
      </c>
      <c r="B985" s="54" t="str">
        <f t="shared" si="28"/>
        <v> </v>
      </c>
      <c r="C985" s="55" t="s">
        <v>1216</v>
      </c>
      <c r="D985" s="55" t="s">
        <v>1216</v>
      </c>
      <c r="E985" s="55" t="s">
        <v>1960</v>
      </c>
      <c r="F985" s="55" t="s">
        <v>1850</v>
      </c>
      <c r="G985" s="78"/>
      <c r="H985" s="78"/>
      <c r="I985" s="164"/>
      <c r="J985" s="72"/>
      <c r="K985" s="57"/>
      <c r="L985" s="56"/>
      <c r="M985" s="56"/>
      <c r="O985" s="53" t="str">
        <f>IF(K985&gt;0,COUNTIF($K$9:K985,"&gt;0")," ")</f>
        <v> </v>
      </c>
      <c r="P985" s="84"/>
      <c r="Q985" s="84"/>
      <c r="R985" s="84"/>
    </row>
    <row r="986" spans="1:18" s="53" customFormat="1" ht="13.5" customHeight="1">
      <c r="A986" s="54">
        <v>448</v>
      </c>
      <c r="B986" s="54">
        <f t="shared" si="28"/>
        <v>448</v>
      </c>
      <c r="C986" s="55" t="s">
        <v>1217</v>
      </c>
      <c r="D986" s="55" t="s">
        <v>1217</v>
      </c>
      <c r="E986" s="55" t="s">
        <v>1851</v>
      </c>
      <c r="F986" s="55" t="s">
        <v>1851</v>
      </c>
      <c r="G986" s="78" t="s">
        <v>2899</v>
      </c>
      <c r="H986" s="78" t="s">
        <v>2899</v>
      </c>
      <c r="I986" s="164">
        <v>20</v>
      </c>
      <c r="J986" s="72">
        <f>I986</f>
        <v>20</v>
      </c>
      <c r="K986" s="114"/>
      <c r="L986" s="56">
        <f>ROUND(I986*K986,2)</f>
        <v>0</v>
      </c>
      <c r="M986" s="56" t="e">
        <f>ROUND(J986*#REF!,2)</f>
        <v>#REF!</v>
      </c>
      <c r="O986" s="53" t="str">
        <f>IF(K986&gt;0,COUNTIF($K$9:K986,"&gt;0")," ")</f>
        <v> </v>
      </c>
      <c r="P986" s="84"/>
      <c r="Q986" s="84"/>
      <c r="R986" s="84"/>
    </row>
    <row r="987" spans="1:18" s="53" customFormat="1" ht="13.5" customHeight="1">
      <c r="A987" s="54" t="s">
        <v>2820</v>
      </c>
      <c r="B987" s="54" t="str">
        <f t="shared" si="28"/>
        <v> </v>
      </c>
      <c r="C987" s="55" t="s">
        <v>1218</v>
      </c>
      <c r="D987" s="55" t="s">
        <v>1218</v>
      </c>
      <c r="E987" s="55" t="s">
        <v>1219</v>
      </c>
      <c r="F987" s="55" t="s">
        <v>1852</v>
      </c>
      <c r="G987" s="78"/>
      <c r="H987" s="78"/>
      <c r="I987" s="164"/>
      <c r="J987" s="72"/>
      <c r="K987" s="57"/>
      <c r="L987" s="56"/>
      <c r="M987" s="56"/>
      <c r="O987" s="53" t="str">
        <f>IF(K987&gt;0,COUNTIF($K$9:K987,"&gt;0")," ")</f>
        <v> </v>
      </c>
      <c r="P987" s="84"/>
      <c r="Q987" s="84"/>
      <c r="R987" s="84"/>
    </row>
    <row r="988" spans="1:18" s="53" customFormat="1" ht="13.5" customHeight="1">
      <c r="A988" s="54" t="s">
        <v>2820</v>
      </c>
      <c r="B988" s="54" t="str">
        <f t="shared" si="28"/>
        <v> </v>
      </c>
      <c r="C988" s="55" t="s">
        <v>1220</v>
      </c>
      <c r="D988" s="55" t="s">
        <v>1220</v>
      </c>
      <c r="E988" s="55" t="s">
        <v>1221</v>
      </c>
      <c r="F988" s="55" t="s">
        <v>1853</v>
      </c>
      <c r="G988" s="78"/>
      <c r="H988" s="78"/>
      <c r="I988" s="164"/>
      <c r="J988" s="72"/>
      <c r="K988" s="57"/>
      <c r="L988" s="56"/>
      <c r="M988" s="56"/>
      <c r="O988" s="53" t="str">
        <f>IF(K988&gt;0,COUNTIF($K$9:K988,"&gt;0")," ")</f>
        <v> </v>
      </c>
      <c r="P988" s="84"/>
      <c r="Q988" s="84"/>
      <c r="R988" s="84"/>
    </row>
    <row r="989" spans="1:18" s="53" customFormat="1" ht="13.5" customHeight="1">
      <c r="A989" s="54">
        <v>449</v>
      </c>
      <c r="B989" s="54">
        <f t="shared" si="28"/>
        <v>449</v>
      </c>
      <c r="C989" s="55" t="s">
        <v>1222</v>
      </c>
      <c r="D989" s="55" t="s">
        <v>1222</v>
      </c>
      <c r="E989" s="55" t="s">
        <v>1223</v>
      </c>
      <c r="F989" s="55" t="s">
        <v>1223</v>
      </c>
      <c r="G989" s="78" t="s">
        <v>2900</v>
      </c>
      <c r="H989" s="78" t="s">
        <v>2910</v>
      </c>
      <c r="I989" s="164">
        <v>8</v>
      </c>
      <c r="J989" s="72">
        <f>I989</f>
        <v>8</v>
      </c>
      <c r="K989" s="114"/>
      <c r="L989" s="56">
        <f>ROUND(I989*K989,2)</f>
        <v>0</v>
      </c>
      <c r="M989" s="56" t="e">
        <f>ROUND(J989*#REF!,2)</f>
        <v>#REF!</v>
      </c>
      <c r="O989" s="53" t="str">
        <f>IF(K989&gt;0,COUNTIF($K$9:K989,"&gt;0")," ")</f>
        <v> </v>
      </c>
      <c r="P989" s="84"/>
      <c r="Q989" s="84"/>
      <c r="R989" s="84"/>
    </row>
    <row r="990" spans="1:18" s="53" customFormat="1" ht="13.5" customHeight="1">
      <c r="A990" s="54" t="s">
        <v>2820</v>
      </c>
      <c r="B990" s="54" t="str">
        <f t="shared" si="28"/>
        <v> </v>
      </c>
      <c r="C990" s="55" t="s">
        <v>1224</v>
      </c>
      <c r="D990" s="55" t="s">
        <v>1224</v>
      </c>
      <c r="E990" s="55" t="s">
        <v>1225</v>
      </c>
      <c r="F990" s="55" t="s">
        <v>1854</v>
      </c>
      <c r="G990" s="78"/>
      <c r="H990" s="78"/>
      <c r="I990" s="164"/>
      <c r="J990" s="72"/>
      <c r="K990" s="57"/>
      <c r="L990" s="56"/>
      <c r="M990" s="56"/>
      <c r="O990" s="53" t="str">
        <f>IF(K990&gt;0,COUNTIF($K$9:K990,"&gt;0")," ")</f>
        <v> </v>
      </c>
      <c r="P990" s="84"/>
      <c r="Q990" s="84"/>
      <c r="R990" s="84"/>
    </row>
    <row r="991" spans="1:18" s="53" customFormat="1" ht="13.5" customHeight="1">
      <c r="A991" s="54">
        <v>450</v>
      </c>
      <c r="B991" s="54">
        <f t="shared" si="28"/>
        <v>450</v>
      </c>
      <c r="C991" s="55" t="s">
        <v>1226</v>
      </c>
      <c r="D991" s="55" t="s">
        <v>1226</v>
      </c>
      <c r="E991" s="55" t="s">
        <v>1227</v>
      </c>
      <c r="F991" s="55" t="s">
        <v>1855</v>
      </c>
      <c r="G991" s="78" t="s">
        <v>2899</v>
      </c>
      <c r="H991" s="78" t="s">
        <v>2899</v>
      </c>
      <c r="I991" s="164">
        <v>30</v>
      </c>
      <c r="J991" s="72">
        <f>I991</f>
        <v>30</v>
      </c>
      <c r="K991" s="114"/>
      <c r="L991" s="56">
        <f>ROUND(I991*K991,2)</f>
        <v>0</v>
      </c>
      <c r="M991" s="56" t="e">
        <f>ROUND(J991*#REF!,2)</f>
        <v>#REF!</v>
      </c>
      <c r="O991" s="53" t="str">
        <f>IF(K991&gt;0,COUNTIF($K$9:K991,"&gt;0")," ")</f>
        <v> </v>
      </c>
      <c r="P991" s="84"/>
      <c r="Q991" s="84"/>
      <c r="R991" s="84"/>
    </row>
    <row r="992" spans="1:18" s="53" customFormat="1" ht="13.5" customHeight="1">
      <c r="A992" s="54" t="s">
        <v>2820</v>
      </c>
      <c r="B992" s="54" t="str">
        <f t="shared" si="28"/>
        <v> </v>
      </c>
      <c r="C992" s="55" t="s">
        <v>1228</v>
      </c>
      <c r="D992" s="55" t="s">
        <v>1228</v>
      </c>
      <c r="E992" s="55" t="s">
        <v>1268</v>
      </c>
      <c r="F992" s="55" t="s">
        <v>1856</v>
      </c>
      <c r="G992" s="78"/>
      <c r="H992" s="78"/>
      <c r="I992" s="164"/>
      <c r="J992" s="72"/>
      <c r="K992" s="57"/>
      <c r="L992" s="56"/>
      <c r="M992" s="56"/>
      <c r="O992" s="53" t="str">
        <f>IF(K992&gt;0,COUNTIF($K$9:K992,"&gt;0")," ")</f>
        <v> </v>
      </c>
      <c r="P992" s="84"/>
      <c r="Q992" s="84"/>
      <c r="R992" s="84"/>
    </row>
    <row r="993" spans="1:18" s="53" customFormat="1" ht="13.5" customHeight="1">
      <c r="A993" s="54" t="s">
        <v>2820</v>
      </c>
      <c r="B993" s="54" t="str">
        <f t="shared" si="28"/>
        <v> </v>
      </c>
      <c r="C993" s="55" t="s">
        <v>1229</v>
      </c>
      <c r="D993" s="55" t="s">
        <v>1229</v>
      </c>
      <c r="E993" s="55" t="s">
        <v>1230</v>
      </c>
      <c r="F993" s="55" t="s">
        <v>1857</v>
      </c>
      <c r="G993" s="78"/>
      <c r="H993" s="78"/>
      <c r="I993" s="164"/>
      <c r="J993" s="72"/>
      <c r="K993" s="57"/>
      <c r="L993" s="56"/>
      <c r="M993" s="56"/>
      <c r="O993" s="53" t="str">
        <f>IF(K993&gt;0,COUNTIF($K$9:K993,"&gt;0")," ")</f>
        <v> </v>
      </c>
      <c r="P993" s="84"/>
      <c r="Q993" s="84"/>
      <c r="R993" s="84"/>
    </row>
    <row r="994" spans="1:18" s="53" customFormat="1" ht="13.5" customHeight="1">
      <c r="A994" s="54" t="s">
        <v>2820</v>
      </c>
      <c r="B994" s="54" t="str">
        <f t="shared" si="28"/>
        <v> </v>
      </c>
      <c r="C994" s="55" t="s">
        <v>1231</v>
      </c>
      <c r="D994" s="55" t="s">
        <v>1231</v>
      </c>
      <c r="E994" s="55" t="s">
        <v>1232</v>
      </c>
      <c r="F994" s="55" t="s">
        <v>1858</v>
      </c>
      <c r="G994" s="78"/>
      <c r="H994" s="78"/>
      <c r="I994" s="164"/>
      <c r="J994" s="72"/>
      <c r="K994" s="57"/>
      <c r="L994" s="56"/>
      <c r="M994" s="56"/>
      <c r="O994" s="53" t="str">
        <f>IF(K994&gt;0,COUNTIF($K$9:K994,"&gt;0")," ")</f>
        <v> </v>
      </c>
      <c r="P994" s="84"/>
      <c r="Q994" s="84"/>
      <c r="R994" s="84"/>
    </row>
    <row r="995" spans="1:18" s="53" customFormat="1" ht="13.5" customHeight="1">
      <c r="A995" s="54">
        <v>451</v>
      </c>
      <c r="B995" s="54">
        <f t="shared" si="28"/>
        <v>451</v>
      </c>
      <c r="C995" s="55" t="s">
        <v>1233</v>
      </c>
      <c r="D995" s="55" t="s">
        <v>1233</v>
      </c>
      <c r="E995" s="55" t="s">
        <v>1234</v>
      </c>
      <c r="F995" s="55" t="s">
        <v>1234</v>
      </c>
      <c r="G995" s="78" t="s">
        <v>2900</v>
      </c>
      <c r="H995" s="78" t="s">
        <v>2910</v>
      </c>
      <c r="I995" s="164">
        <v>2</v>
      </c>
      <c r="J995" s="72">
        <f>I995</f>
        <v>2</v>
      </c>
      <c r="K995" s="114"/>
      <c r="L995" s="56">
        <f>ROUND(I995*K995,2)</f>
        <v>0</v>
      </c>
      <c r="M995" s="56" t="e">
        <f>ROUND(J995*#REF!,2)</f>
        <v>#REF!</v>
      </c>
      <c r="O995" s="53" t="str">
        <f>IF(K995&gt;0,COUNTIF($K$9:K995,"&gt;0")," ")</f>
        <v> </v>
      </c>
      <c r="P995" s="84"/>
      <c r="Q995" s="84"/>
      <c r="R995" s="84"/>
    </row>
    <row r="996" spans="1:18" s="53" customFormat="1" ht="13.5" customHeight="1">
      <c r="A996" s="54" t="s">
        <v>2820</v>
      </c>
      <c r="B996" s="54" t="str">
        <f t="shared" si="28"/>
        <v> </v>
      </c>
      <c r="C996" s="55" t="s">
        <v>1235</v>
      </c>
      <c r="D996" s="55" t="s">
        <v>1235</v>
      </c>
      <c r="E996" s="55" t="s">
        <v>1961</v>
      </c>
      <c r="F996" s="55" t="s">
        <v>1859</v>
      </c>
      <c r="G996" s="78"/>
      <c r="H996" s="78"/>
      <c r="I996" s="164"/>
      <c r="J996" s="72"/>
      <c r="K996" s="57"/>
      <c r="L996" s="56"/>
      <c r="M996" s="56"/>
      <c r="O996" s="53" t="str">
        <f>IF(K996&gt;0,COUNTIF($K$9:K996,"&gt;0")," ")</f>
        <v> </v>
      </c>
      <c r="P996" s="84"/>
      <c r="Q996" s="84"/>
      <c r="R996" s="84"/>
    </row>
    <row r="997" spans="1:18" s="53" customFormat="1" ht="13.5" customHeight="1">
      <c r="A997" s="54">
        <v>452</v>
      </c>
      <c r="B997" s="54">
        <f t="shared" si="28"/>
        <v>452</v>
      </c>
      <c r="C997" s="55" t="s">
        <v>1236</v>
      </c>
      <c r="D997" s="55" t="s">
        <v>1236</v>
      </c>
      <c r="E997" s="55" t="s">
        <v>1237</v>
      </c>
      <c r="F997" s="55" t="s">
        <v>1860</v>
      </c>
      <c r="G997" s="78" t="s">
        <v>2900</v>
      </c>
      <c r="H997" s="78" t="s">
        <v>2910</v>
      </c>
      <c r="I997" s="164">
        <v>1</v>
      </c>
      <c r="J997" s="72">
        <f>I997</f>
        <v>1</v>
      </c>
      <c r="K997" s="114"/>
      <c r="L997" s="56">
        <f>ROUND(I997*K997,2)</f>
        <v>0</v>
      </c>
      <c r="M997" s="56" t="e">
        <f>ROUND(J997*#REF!,2)</f>
        <v>#REF!</v>
      </c>
      <c r="O997" s="53" t="str">
        <f>IF(K997&gt;0,COUNTIF($K$9:K997,"&gt;0")," ")</f>
        <v> </v>
      </c>
      <c r="P997" s="84"/>
      <c r="Q997" s="84"/>
      <c r="R997" s="84"/>
    </row>
    <row r="998" spans="1:18" s="53" customFormat="1" ht="13.5" customHeight="1">
      <c r="A998" s="54" t="s">
        <v>2820</v>
      </c>
      <c r="B998" s="54" t="str">
        <f t="shared" si="28"/>
        <v> </v>
      </c>
      <c r="C998" s="55" t="s">
        <v>1238</v>
      </c>
      <c r="D998" s="55" t="s">
        <v>1238</v>
      </c>
      <c r="E998" s="55" t="s">
        <v>1269</v>
      </c>
      <c r="F998" s="55" t="s">
        <v>1861</v>
      </c>
      <c r="G998" s="78"/>
      <c r="H998" s="78"/>
      <c r="I998" s="164"/>
      <c r="J998" s="72"/>
      <c r="K998" s="57"/>
      <c r="L998" s="56"/>
      <c r="M998" s="56"/>
      <c r="O998" s="53" t="str">
        <f>IF(K998&gt;0,COUNTIF($K$9:K998,"&gt;0")," ")</f>
        <v> </v>
      </c>
      <c r="P998" s="84"/>
      <c r="Q998" s="84"/>
      <c r="R998" s="84"/>
    </row>
    <row r="999" spans="1:18" s="53" customFormat="1" ht="13.5" customHeight="1">
      <c r="A999" s="54" t="s">
        <v>2820</v>
      </c>
      <c r="B999" s="54" t="str">
        <f t="shared" si="28"/>
        <v> </v>
      </c>
      <c r="C999" s="55" t="s">
        <v>1239</v>
      </c>
      <c r="D999" s="55" t="s">
        <v>1239</v>
      </c>
      <c r="E999" s="55" t="s">
        <v>1240</v>
      </c>
      <c r="F999" s="55" t="s">
        <v>1862</v>
      </c>
      <c r="G999" s="78"/>
      <c r="H999" s="78"/>
      <c r="I999" s="164"/>
      <c r="J999" s="72"/>
      <c r="K999" s="57"/>
      <c r="L999" s="56"/>
      <c r="M999" s="56"/>
      <c r="O999" s="53" t="str">
        <f>IF(K999&gt;0,COUNTIF($K$9:K999,"&gt;0")," ")</f>
        <v> </v>
      </c>
      <c r="P999" s="84"/>
      <c r="Q999" s="84"/>
      <c r="R999" s="84"/>
    </row>
    <row r="1000" spans="1:18" s="53" customFormat="1" ht="13.5" customHeight="1">
      <c r="A1000" s="54">
        <v>453</v>
      </c>
      <c r="B1000" s="54">
        <f t="shared" si="28"/>
        <v>453</v>
      </c>
      <c r="C1000" s="55" t="s">
        <v>1241</v>
      </c>
      <c r="D1000" s="55" t="s">
        <v>1241</v>
      </c>
      <c r="E1000" s="55" t="s">
        <v>1242</v>
      </c>
      <c r="F1000" s="55" t="s">
        <v>1863</v>
      </c>
      <c r="G1000" s="78" t="s">
        <v>2900</v>
      </c>
      <c r="H1000" s="78" t="s">
        <v>2910</v>
      </c>
      <c r="I1000" s="164">
        <v>20</v>
      </c>
      <c r="J1000" s="72">
        <f>I1000</f>
        <v>20</v>
      </c>
      <c r="K1000" s="114"/>
      <c r="L1000" s="56">
        <f>ROUND(I1000*K1000,2)</f>
        <v>0</v>
      </c>
      <c r="M1000" s="56" t="e">
        <f>ROUND(J1000*#REF!,2)</f>
        <v>#REF!</v>
      </c>
      <c r="O1000" s="53" t="str">
        <f>IF(K1000&gt;0,COUNTIF($K$9:K1000,"&gt;0")," ")</f>
        <v> </v>
      </c>
      <c r="P1000" s="84"/>
      <c r="Q1000" s="84"/>
      <c r="R1000" s="84"/>
    </row>
    <row r="1001" spans="1:18" s="53" customFormat="1" ht="13.5" customHeight="1">
      <c r="A1001" s="54">
        <v>454</v>
      </c>
      <c r="B1001" s="54">
        <f t="shared" si="28"/>
        <v>454</v>
      </c>
      <c r="C1001" s="55" t="s">
        <v>1243</v>
      </c>
      <c r="D1001" s="55" t="s">
        <v>1243</v>
      </c>
      <c r="E1001" s="55" t="s">
        <v>1244</v>
      </c>
      <c r="F1001" s="55" t="s">
        <v>1864</v>
      </c>
      <c r="G1001" s="78" t="s">
        <v>2900</v>
      </c>
      <c r="H1001" s="78" t="s">
        <v>2910</v>
      </c>
      <c r="I1001" s="164">
        <v>8</v>
      </c>
      <c r="J1001" s="72">
        <f>I1001</f>
        <v>8</v>
      </c>
      <c r="K1001" s="114"/>
      <c r="L1001" s="56">
        <f>ROUND(I1001*K1001,2)</f>
        <v>0</v>
      </c>
      <c r="M1001" s="56" t="e">
        <f>ROUND(J1001*#REF!,2)</f>
        <v>#REF!</v>
      </c>
      <c r="O1001" s="53" t="str">
        <f>IF(K1001&gt;0,COUNTIF($K$9:K1001,"&gt;0")," ")</f>
        <v> </v>
      </c>
      <c r="P1001" s="84"/>
      <c r="Q1001" s="84"/>
      <c r="R1001" s="84"/>
    </row>
    <row r="1002" spans="1:18" s="53" customFormat="1" ht="13.5" customHeight="1">
      <c r="A1002" s="54">
        <v>455</v>
      </c>
      <c r="B1002" s="54">
        <f t="shared" si="28"/>
        <v>455</v>
      </c>
      <c r="C1002" s="55" t="s">
        <v>1245</v>
      </c>
      <c r="D1002" s="55" t="s">
        <v>1245</v>
      </c>
      <c r="E1002" s="55" t="s">
        <v>1246</v>
      </c>
      <c r="F1002" s="55" t="s">
        <v>1865</v>
      </c>
      <c r="G1002" s="78" t="s">
        <v>2900</v>
      </c>
      <c r="H1002" s="78" t="s">
        <v>2910</v>
      </c>
      <c r="I1002" s="164">
        <v>4</v>
      </c>
      <c r="J1002" s="72">
        <f>I1002</f>
        <v>4</v>
      </c>
      <c r="K1002" s="114"/>
      <c r="L1002" s="56">
        <f>ROUND(I1002*K1002,2)</f>
        <v>0</v>
      </c>
      <c r="M1002" s="56" t="e">
        <f>ROUND(J1002*#REF!,2)</f>
        <v>#REF!</v>
      </c>
      <c r="O1002" s="53" t="str">
        <f>IF(K1002&gt;0,COUNTIF($K$9:K1002,"&gt;0")," ")</f>
        <v> </v>
      </c>
      <c r="P1002" s="84"/>
      <c r="Q1002" s="84"/>
      <c r="R1002" s="84"/>
    </row>
    <row r="1003" spans="1:18" s="53" customFormat="1" ht="13.5" customHeight="1">
      <c r="A1003" s="54" t="s">
        <v>2820</v>
      </c>
      <c r="B1003" s="54" t="str">
        <f t="shared" si="28"/>
        <v> </v>
      </c>
      <c r="C1003" s="55" t="s">
        <v>1247</v>
      </c>
      <c r="D1003" s="55" t="s">
        <v>1247</v>
      </c>
      <c r="E1003" s="55" t="s">
        <v>1248</v>
      </c>
      <c r="F1003" s="55" t="s">
        <v>1866</v>
      </c>
      <c r="G1003" s="78"/>
      <c r="H1003" s="78"/>
      <c r="I1003" s="164"/>
      <c r="J1003" s="72"/>
      <c r="K1003" s="57"/>
      <c r="L1003" s="56"/>
      <c r="M1003" s="56"/>
      <c r="O1003" s="53" t="str">
        <f>IF(K1003&gt;0,COUNTIF($K$9:K1003,"&gt;0")," ")</f>
        <v> </v>
      </c>
      <c r="P1003" s="84"/>
      <c r="Q1003" s="84"/>
      <c r="R1003" s="84"/>
    </row>
    <row r="1004" spans="1:18" s="53" customFormat="1" ht="13.5" customHeight="1">
      <c r="A1004" s="54">
        <v>456</v>
      </c>
      <c r="B1004" s="54">
        <f t="shared" si="28"/>
        <v>456</v>
      </c>
      <c r="C1004" s="55" t="s">
        <v>1249</v>
      </c>
      <c r="D1004" s="55" t="s">
        <v>1249</v>
      </c>
      <c r="E1004" s="55" t="s">
        <v>1250</v>
      </c>
      <c r="F1004" s="55" t="s">
        <v>1867</v>
      </c>
      <c r="G1004" s="78" t="s">
        <v>2900</v>
      </c>
      <c r="H1004" s="78" t="s">
        <v>2910</v>
      </c>
      <c r="I1004" s="164">
        <v>4</v>
      </c>
      <c r="J1004" s="72">
        <f>I1004</f>
        <v>4</v>
      </c>
      <c r="K1004" s="114"/>
      <c r="L1004" s="56">
        <f>ROUND(I1004*K1004,2)</f>
        <v>0</v>
      </c>
      <c r="M1004" s="56" t="e">
        <f>ROUND(J1004*#REF!,2)</f>
        <v>#REF!</v>
      </c>
      <c r="O1004" s="53" t="str">
        <f>IF(K1004&gt;0,COUNTIF($K$9:K1004,"&gt;0")," ")</f>
        <v> </v>
      </c>
      <c r="P1004" s="84"/>
      <c r="Q1004" s="84"/>
      <c r="R1004" s="84"/>
    </row>
    <row r="1005" spans="1:18" s="53" customFormat="1" ht="13.5" customHeight="1">
      <c r="A1005" s="54" t="s">
        <v>2820</v>
      </c>
      <c r="B1005" s="54" t="str">
        <f t="shared" si="28"/>
        <v> </v>
      </c>
      <c r="C1005" s="55" t="s">
        <v>1251</v>
      </c>
      <c r="D1005" s="55" t="s">
        <v>1251</v>
      </c>
      <c r="E1005" s="55" t="s">
        <v>1252</v>
      </c>
      <c r="F1005" s="55" t="s">
        <v>1868</v>
      </c>
      <c r="G1005" s="78"/>
      <c r="H1005" s="78"/>
      <c r="I1005" s="164"/>
      <c r="J1005" s="72"/>
      <c r="K1005" s="57"/>
      <c r="L1005" s="56"/>
      <c r="M1005" s="56"/>
      <c r="O1005" s="53" t="str">
        <f>IF(K1005&gt;0,COUNTIF($K$9:K1005,"&gt;0")," ")</f>
        <v> </v>
      </c>
      <c r="P1005" s="84"/>
      <c r="Q1005" s="84"/>
      <c r="R1005" s="84"/>
    </row>
    <row r="1006" spans="1:18" s="53" customFormat="1" ht="13.5" customHeight="1">
      <c r="A1006" s="54">
        <v>457</v>
      </c>
      <c r="B1006" s="54">
        <f t="shared" si="28"/>
        <v>457</v>
      </c>
      <c r="C1006" s="55" t="s">
        <v>1253</v>
      </c>
      <c r="D1006" s="55" t="s">
        <v>1253</v>
      </c>
      <c r="E1006" s="55" t="s">
        <v>1254</v>
      </c>
      <c r="F1006" s="55" t="s">
        <v>1254</v>
      </c>
      <c r="G1006" s="78" t="s">
        <v>2900</v>
      </c>
      <c r="H1006" s="78" t="s">
        <v>2910</v>
      </c>
      <c r="I1006" s="164">
        <v>40</v>
      </c>
      <c r="J1006" s="72">
        <f aca="true" t="shared" si="29" ref="J1006:J1011">I1006</f>
        <v>40</v>
      </c>
      <c r="K1006" s="114"/>
      <c r="L1006" s="56">
        <f>ROUND(I1006*K1006,2)</f>
        <v>0</v>
      </c>
      <c r="M1006" s="56" t="e">
        <f>ROUND(J1006*#REF!,2)</f>
        <v>#REF!</v>
      </c>
      <c r="O1006" s="53" t="str">
        <f>IF(K1006&gt;0,COUNTIF($K$9:K1006,"&gt;0")," ")</f>
        <v> </v>
      </c>
      <c r="P1006" s="84"/>
      <c r="Q1006" s="84"/>
      <c r="R1006" s="84"/>
    </row>
    <row r="1007" spans="1:18" s="53" customFormat="1" ht="13.5" customHeight="1">
      <c r="A1007" s="54" t="s">
        <v>2820</v>
      </c>
      <c r="B1007" s="54" t="str">
        <f t="shared" si="28"/>
        <v> </v>
      </c>
      <c r="C1007" s="55" t="s">
        <v>1255</v>
      </c>
      <c r="D1007" s="55" t="s">
        <v>1255</v>
      </c>
      <c r="E1007" s="55" t="s">
        <v>1256</v>
      </c>
      <c r="F1007" s="55" t="s">
        <v>1869</v>
      </c>
      <c r="G1007" s="78"/>
      <c r="H1007" s="78"/>
      <c r="I1007" s="164"/>
      <c r="J1007" s="72"/>
      <c r="K1007" s="57"/>
      <c r="L1007" s="56"/>
      <c r="M1007" s="56"/>
      <c r="O1007" s="53" t="str">
        <f>IF(K1007&gt;0,COUNTIF($K$9:K1007,"&gt;0")," ")</f>
        <v> </v>
      </c>
      <c r="P1007" s="84"/>
      <c r="Q1007" s="84"/>
      <c r="R1007" s="84"/>
    </row>
    <row r="1008" spans="1:18" s="53" customFormat="1" ht="13.5" customHeight="1">
      <c r="A1008" s="54">
        <v>458</v>
      </c>
      <c r="B1008" s="54">
        <f t="shared" si="28"/>
        <v>458</v>
      </c>
      <c r="C1008" s="55" t="s">
        <v>1257</v>
      </c>
      <c r="D1008" s="55" t="s">
        <v>1257</v>
      </c>
      <c r="E1008" s="55" t="s">
        <v>1258</v>
      </c>
      <c r="F1008" s="55" t="s">
        <v>1870</v>
      </c>
      <c r="G1008" s="78" t="s">
        <v>2900</v>
      </c>
      <c r="H1008" s="78" t="s">
        <v>2910</v>
      </c>
      <c r="I1008" s="164">
        <v>11</v>
      </c>
      <c r="J1008" s="72">
        <f t="shared" si="29"/>
        <v>11</v>
      </c>
      <c r="K1008" s="114"/>
      <c r="L1008" s="56">
        <f>ROUND(I1008*K1008,2)</f>
        <v>0</v>
      </c>
      <c r="M1008" s="56" t="e">
        <f>ROUND(J1008*#REF!,2)</f>
        <v>#REF!</v>
      </c>
      <c r="O1008" s="53" t="str">
        <f>IF(K1008&gt;0,COUNTIF($K$9:K1008,"&gt;0")," ")</f>
        <v> </v>
      </c>
      <c r="P1008" s="84"/>
      <c r="Q1008" s="84"/>
      <c r="R1008" s="84"/>
    </row>
    <row r="1009" spans="1:18" s="53" customFormat="1" ht="13.5" customHeight="1">
      <c r="A1009" s="54">
        <v>459</v>
      </c>
      <c r="B1009" s="54">
        <f t="shared" si="28"/>
        <v>459</v>
      </c>
      <c r="C1009" s="55" t="s">
        <v>1259</v>
      </c>
      <c r="D1009" s="55" t="s">
        <v>1259</v>
      </c>
      <c r="E1009" s="55" t="s">
        <v>1260</v>
      </c>
      <c r="F1009" s="55" t="s">
        <v>1871</v>
      </c>
      <c r="G1009" s="78" t="s">
        <v>2900</v>
      </c>
      <c r="H1009" s="78" t="s">
        <v>2910</v>
      </c>
      <c r="I1009" s="164">
        <v>22</v>
      </c>
      <c r="J1009" s="72">
        <f t="shared" si="29"/>
        <v>22</v>
      </c>
      <c r="K1009" s="114"/>
      <c r="L1009" s="56">
        <f>ROUND(I1009*K1009,2)</f>
        <v>0</v>
      </c>
      <c r="M1009" s="56" t="e">
        <f>ROUND(J1009*#REF!,2)</f>
        <v>#REF!</v>
      </c>
      <c r="O1009" s="53" t="str">
        <f>IF(K1009&gt;0,COUNTIF($K$9:K1009,"&gt;0")," ")</f>
        <v> </v>
      </c>
      <c r="P1009" s="84"/>
      <c r="Q1009" s="84"/>
      <c r="R1009" s="84"/>
    </row>
    <row r="1010" spans="1:18" s="53" customFormat="1" ht="13.5" customHeight="1">
      <c r="A1010" s="54">
        <v>460</v>
      </c>
      <c r="B1010" s="54">
        <f t="shared" si="28"/>
        <v>460</v>
      </c>
      <c r="C1010" s="55" t="s">
        <v>1261</v>
      </c>
      <c r="D1010" s="55" t="s">
        <v>1261</v>
      </c>
      <c r="E1010" s="55" t="s">
        <v>1262</v>
      </c>
      <c r="F1010" s="55" t="s">
        <v>1872</v>
      </c>
      <c r="G1010" s="78" t="s">
        <v>2900</v>
      </c>
      <c r="H1010" s="78" t="s">
        <v>2910</v>
      </c>
      <c r="I1010" s="164">
        <v>23</v>
      </c>
      <c r="J1010" s="72">
        <f t="shared" si="29"/>
        <v>23</v>
      </c>
      <c r="K1010" s="114"/>
      <c r="L1010" s="56">
        <f>ROUND(I1010*K1010,2)</f>
        <v>0</v>
      </c>
      <c r="M1010" s="56" t="e">
        <f>ROUND(J1010*#REF!,2)</f>
        <v>#REF!</v>
      </c>
      <c r="O1010" s="53" t="str">
        <f>IF(K1010&gt;0,COUNTIF($K$9:K1010,"&gt;0")," ")</f>
        <v> </v>
      </c>
      <c r="P1010" s="84"/>
      <c r="Q1010" s="84"/>
      <c r="R1010" s="84"/>
    </row>
    <row r="1011" spans="1:18" s="53" customFormat="1" ht="13.5" customHeight="1">
      <c r="A1011" s="54">
        <v>461</v>
      </c>
      <c r="B1011" s="54">
        <f t="shared" si="28"/>
        <v>461</v>
      </c>
      <c r="C1011" s="55" t="s">
        <v>1263</v>
      </c>
      <c r="D1011" s="55" t="s">
        <v>1263</v>
      </c>
      <c r="E1011" s="55" t="s">
        <v>1264</v>
      </c>
      <c r="F1011" s="55" t="s">
        <v>1873</v>
      </c>
      <c r="G1011" s="78" t="s">
        <v>2900</v>
      </c>
      <c r="H1011" s="78" t="s">
        <v>2910</v>
      </c>
      <c r="I1011" s="164">
        <v>3</v>
      </c>
      <c r="J1011" s="72">
        <f t="shared" si="29"/>
        <v>3</v>
      </c>
      <c r="K1011" s="114"/>
      <c r="L1011" s="56">
        <f>ROUND(I1011*K1011,2)</f>
        <v>0</v>
      </c>
      <c r="M1011" s="56" t="e">
        <f>ROUND(J1011*#REF!,2)</f>
        <v>#REF!</v>
      </c>
      <c r="O1011" s="53" t="str">
        <f>IF(K1011&gt;0,COUNTIF($K$9:K1011,"&gt;0")," ")</f>
        <v> </v>
      </c>
      <c r="P1011" s="84"/>
      <c r="Q1011" s="84"/>
      <c r="R1011" s="84"/>
    </row>
    <row r="1012" spans="1:15" s="53" customFormat="1" ht="13.5" customHeight="1">
      <c r="A1012" s="54" t="s">
        <v>2820</v>
      </c>
      <c r="B1012" s="54" t="str">
        <f t="shared" si="28"/>
        <v> </v>
      </c>
      <c r="C1012" s="68"/>
      <c r="D1012" s="68"/>
      <c r="E1012" s="82" t="s">
        <v>2879</v>
      </c>
      <c r="F1012" s="82" t="s">
        <v>2842</v>
      </c>
      <c r="G1012" s="127"/>
      <c r="H1012" s="127"/>
      <c r="I1012" s="167"/>
      <c r="J1012" s="142"/>
      <c r="K1012" s="67"/>
      <c r="L1012" s="67">
        <f>SUM(L940:L1011)</f>
        <v>0</v>
      </c>
      <c r="M1012" s="67" t="e">
        <f>SUM(M940:M1011)</f>
        <v>#REF!</v>
      </c>
      <c r="O1012" s="53" t="str">
        <f>IF(K1012&gt;0,COUNTIF($K$9:K1012,"&gt;0")," ")</f>
        <v> </v>
      </c>
    </row>
    <row r="1013" spans="1:15" s="53" customFormat="1" ht="12.75">
      <c r="A1013" s="54" t="s">
        <v>2820</v>
      </c>
      <c r="B1013" s="54" t="str">
        <f t="shared" si="28"/>
        <v> </v>
      </c>
      <c r="C1013" s="15"/>
      <c r="D1013" s="15"/>
      <c r="E1013" s="15"/>
      <c r="F1013" s="15"/>
      <c r="G1013" s="132"/>
      <c r="H1013" s="132"/>
      <c r="I1013" s="181"/>
      <c r="J1013" s="155"/>
      <c r="K1013" s="32"/>
      <c r="L1013" s="32"/>
      <c r="M1013" s="32"/>
      <c r="O1013" s="53" t="str">
        <f>IF(K1013&gt;0,COUNTIF($K$9:K1013,"&gt;0")," ")</f>
        <v> </v>
      </c>
    </row>
    <row r="1014" spans="1:18" s="53" customFormat="1" ht="13.5" customHeight="1">
      <c r="A1014" s="54" t="s">
        <v>2820</v>
      </c>
      <c r="B1014" s="54" t="str">
        <f t="shared" si="28"/>
        <v> </v>
      </c>
      <c r="C1014" s="68" t="s">
        <v>1270</v>
      </c>
      <c r="D1014" s="68" t="s">
        <v>1270</v>
      </c>
      <c r="E1014" s="68" t="s">
        <v>1962</v>
      </c>
      <c r="F1014" s="68" t="s">
        <v>1874</v>
      </c>
      <c r="G1014" s="126"/>
      <c r="H1014" s="126"/>
      <c r="I1014" s="169"/>
      <c r="J1014" s="144"/>
      <c r="K1014" s="56"/>
      <c r="L1014" s="31"/>
      <c r="M1014" s="31"/>
      <c r="O1014" s="53" t="str">
        <f>IF(K1014&gt;0,COUNTIF($K$9:K1014,"&gt;0")," ")</f>
        <v> </v>
      </c>
      <c r="P1014" s="84"/>
      <c r="Q1014" s="84"/>
      <c r="R1014" s="84"/>
    </row>
    <row r="1015" spans="1:18" s="53" customFormat="1" ht="13.5" customHeight="1">
      <c r="A1015" s="54" t="s">
        <v>2820</v>
      </c>
      <c r="B1015" s="54" t="str">
        <f t="shared" si="28"/>
        <v> </v>
      </c>
      <c r="C1015" s="55" t="s">
        <v>1271</v>
      </c>
      <c r="D1015" s="55" t="s">
        <v>1271</v>
      </c>
      <c r="E1015" s="55" t="s">
        <v>1963</v>
      </c>
      <c r="F1015" s="55" t="s">
        <v>1875</v>
      </c>
      <c r="G1015" s="78"/>
      <c r="H1015" s="78"/>
      <c r="I1015" s="176"/>
      <c r="J1015" s="151"/>
      <c r="K1015" s="32"/>
      <c r="L1015" s="32"/>
      <c r="M1015" s="32"/>
      <c r="O1015" s="53" t="str">
        <f>IF(K1015&gt;0,COUNTIF($K$9:K1015,"&gt;0")," ")</f>
        <v> </v>
      </c>
      <c r="P1015" s="84"/>
      <c r="Q1015" s="84"/>
      <c r="R1015" s="84"/>
    </row>
    <row r="1016" spans="1:18" s="53" customFormat="1" ht="13.5" customHeight="1">
      <c r="A1016" s="54">
        <v>462</v>
      </c>
      <c r="B1016" s="54">
        <f t="shared" si="28"/>
        <v>462</v>
      </c>
      <c r="C1016" s="55" t="s">
        <v>1272</v>
      </c>
      <c r="D1016" s="55" t="s">
        <v>1272</v>
      </c>
      <c r="E1016" s="55" t="s">
        <v>1273</v>
      </c>
      <c r="F1016" s="55" t="s">
        <v>1876</v>
      </c>
      <c r="G1016" s="78" t="s">
        <v>2900</v>
      </c>
      <c r="H1016" s="78" t="s">
        <v>2910</v>
      </c>
      <c r="I1016" s="164">
        <v>4</v>
      </c>
      <c r="J1016" s="72">
        <f>I1016</f>
        <v>4</v>
      </c>
      <c r="K1016" s="114"/>
      <c r="L1016" s="56">
        <f>ROUND(I1016*K1016,2)</f>
        <v>0</v>
      </c>
      <c r="M1016" s="56" t="e">
        <f>ROUND(J1016*#REF!,2)</f>
        <v>#REF!</v>
      </c>
      <c r="O1016" s="53" t="str">
        <f>IF(K1016&gt;0,COUNTIF($K$9:K1016,"&gt;0")," ")</f>
        <v> </v>
      </c>
      <c r="P1016" s="84"/>
      <c r="Q1016" s="84"/>
      <c r="R1016" s="84"/>
    </row>
    <row r="1017" spans="1:18" s="53" customFormat="1" ht="13.5" customHeight="1">
      <c r="A1017" s="54">
        <v>463</v>
      </c>
      <c r="B1017" s="54">
        <f t="shared" si="28"/>
        <v>463</v>
      </c>
      <c r="C1017" s="55" t="s">
        <v>1274</v>
      </c>
      <c r="D1017" s="55" t="s">
        <v>1274</v>
      </c>
      <c r="E1017" s="55" t="s">
        <v>1275</v>
      </c>
      <c r="F1017" s="55" t="s">
        <v>1877</v>
      </c>
      <c r="G1017" s="78" t="s">
        <v>2900</v>
      </c>
      <c r="H1017" s="78" t="s">
        <v>2910</v>
      </c>
      <c r="I1017" s="164">
        <v>2</v>
      </c>
      <c r="J1017" s="72">
        <f>I1017</f>
        <v>2</v>
      </c>
      <c r="K1017" s="114"/>
      <c r="L1017" s="56">
        <f>ROUND(I1017*K1017,2)</f>
        <v>0</v>
      </c>
      <c r="M1017" s="56" t="e">
        <f>ROUND(J1017*#REF!,2)</f>
        <v>#REF!</v>
      </c>
      <c r="O1017" s="53" t="str">
        <f>IF(K1017&gt;0,COUNTIF($K$9:K1017,"&gt;0")," ")</f>
        <v> </v>
      </c>
      <c r="P1017" s="84"/>
      <c r="Q1017" s="84"/>
      <c r="R1017" s="84"/>
    </row>
    <row r="1018" spans="1:18" s="53" customFormat="1" ht="13.5" customHeight="1">
      <c r="A1018" s="54">
        <v>464</v>
      </c>
      <c r="B1018" s="54">
        <f t="shared" si="28"/>
        <v>464</v>
      </c>
      <c r="C1018" s="55" t="s">
        <v>1276</v>
      </c>
      <c r="D1018" s="55" t="s">
        <v>1276</v>
      </c>
      <c r="E1018" s="55" t="s">
        <v>1277</v>
      </c>
      <c r="F1018" s="55" t="s">
        <v>1878</v>
      </c>
      <c r="G1018" s="78" t="s">
        <v>2900</v>
      </c>
      <c r="H1018" s="78" t="s">
        <v>2910</v>
      </c>
      <c r="I1018" s="164">
        <v>9</v>
      </c>
      <c r="J1018" s="72">
        <f>I1018</f>
        <v>9</v>
      </c>
      <c r="K1018" s="114"/>
      <c r="L1018" s="56">
        <f>ROUND(I1018*K1018,2)</f>
        <v>0</v>
      </c>
      <c r="M1018" s="56" t="e">
        <f>ROUND(J1018*#REF!,2)</f>
        <v>#REF!</v>
      </c>
      <c r="O1018" s="53" t="str">
        <f>IF(K1018&gt;0,COUNTIF($K$9:K1018,"&gt;0")," ")</f>
        <v> </v>
      </c>
      <c r="P1018" s="84"/>
      <c r="Q1018" s="84"/>
      <c r="R1018" s="84"/>
    </row>
    <row r="1019" spans="1:18" s="53" customFormat="1" ht="13.5" customHeight="1">
      <c r="A1019" s="54">
        <v>465</v>
      </c>
      <c r="B1019" s="54">
        <f t="shared" si="28"/>
        <v>465</v>
      </c>
      <c r="C1019" s="55" t="s">
        <v>1278</v>
      </c>
      <c r="D1019" s="55" t="s">
        <v>1278</v>
      </c>
      <c r="E1019" s="55" t="s">
        <v>1279</v>
      </c>
      <c r="F1019" s="55" t="s">
        <v>1879</v>
      </c>
      <c r="G1019" s="78" t="s">
        <v>2900</v>
      </c>
      <c r="H1019" s="78" t="s">
        <v>2910</v>
      </c>
      <c r="I1019" s="164">
        <v>3</v>
      </c>
      <c r="J1019" s="72">
        <f>I1019</f>
        <v>3</v>
      </c>
      <c r="K1019" s="114"/>
      <c r="L1019" s="56">
        <f>ROUND(I1019*K1019,2)</f>
        <v>0</v>
      </c>
      <c r="M1019" s="56" t="e">
        <f>ROUND(J1019*#REF!,2)</f>
        <v>#REF!</v>
      </c>
      <c r="O1019" s="53" t="str">
        <f>IF(K1019&gt;0,COUNTIF($K$9:K1019,"&gt;0")," ")</f>
        <v> </v>
      </c>
      <c r="P1019" s="84"/>
      <c r="Q1019" s="84"/>
      <c r="R1019" s="84"/>
    </row>
    <row r="1020" spans="1:18" s="53" customFormat="1" ht="13.5" customHeight="1">
      <c r="A1020" s="54">
        <v>466</v>
      </c>
      <c r="B1020" s="54">
        <f t="shared" si="28"/>
        <v>466</v>
      </c>
      <c r="C1020" s="55" t="s">
        <v>1280</v>
      </c>
      <c r="D1020" s="55" t="s">
        <v>1280</v>
      </c>
      <c r="E1020" s="55" t="s">
        <v>1281</v>
      </c>
      <c r="F1020" s="55" t="s">
        <v>1880</v>
      </c>
      <c r="G1020" s="78" t="s">
        <v>2896</v>
      </c>
      <c r="H1020" s="78" t="s">
        <v>2911</v>
      </c>
      <c r="I1020" s="164">
        <v>1</v>
      </c>
      <c r="J1020" s="72">
        <f>I1020</f>
        <v>1</v>
      </c>
      <c r="K1020" s="114"/>
      <c r="L1020" s="56">
        <f>ROUND(I1020*K1020,2)</f>
        <v>0</v>
      </c>
      <c r="M1020" s="56" t="e">
        <f>ROUND(J1020*#REF!,2)</f>
        <v>#REF!</v>
      </c>
      <c r="O1020" s="53" t="str">
        <f>IF(K1020&gt;0,COUNTIF($K$9:K1020,"&gt;0")," ")</f>
        <v> </v>
      </c>
      <c r="P1020" s="84"/>
      <c r="Q1020" s="84"/>
      <c r="R1020" s="84"/>
    </row>
    <row r="1021" spans="1:15" s="53" customFormat="1" ht="13.5" customHeight="1">
      <c r="A1021" s="54" t="s">
        <v>2820</v>
      </c>
      <c r="B1021" s="54" t="str">
        <f t="shared" si="28"/>
        <v> </v>
      </c>
      <c r="C1021" s="68"/>
      <c r="D1021" s="68"/>
      <c r="E1021" s="82" t="s">
        <v>1348</v>
      </c>
      <c r="F1021" s="82" t="s">
        <v>2841</v>
      </c>
      <c r="G1021" s="127"/>
      <c r="H1021" s="127"/>
      <c r="I1021" s="167"/>
      <c r="J1021" s="142"/>
      <c r="K1021" s="67"/>
      <c r="L1021" s="67">
        <f>SUM(L1016:L1020)</f>
        <v>0</v>
      </c>
      <c r="M1021" s="67" t="e">
        <f>SUM(M1016:M1020)</f>
        <v>#REF!</v>
      </c>
      <c r="O1021" s="53" t="str">
        <f>IF(K1021&gt;0,COUNTIF($K$9:K1021,"&gt;0")," ")</f>
        <v> </v>
      </c>
    </row>
    <row r="1022" spans="1:15" s="53" customFormat="1" ht="12.75">
      <c r="A1022" s="54" t="s">
        <v>2820</v>
      </c>
      <c r="B1022" s="54" t="str">
        <f t="shared" si="28"/>
        <v> </v>
      </c>
      <c r="C1022" s="15"/>
      <c r="D1022" s="15"/>
      <c r="E1022" s="15"/>
      <c r="F1022" s="15"/>
      <c r="G1022" s="132"/>
      <c r="H1022" s="132"/>
      <c r="I1022" s="181"/>
      <c r="J1022" s="155"/>
      <c r="K1022" s="32"/>
      <c r="L1022" s="32"/>
      <c r="M1022" s="32"/>
      <c r="O1022" s="53" t="str">
        <f>IF(K1022&gt;0,COUNTIF($K$9:K1022,"&gt;0")," ")</f>
        <v> </v>
      </c>
    </row>
    <row r="1023" spans="1:18" s="53" customFormat="1" ht="13.5" customHeight="1">
      <c r="A1023" s="54" t="s">
        <v>2820</v>
      </c>
      <c r="B1023" s="54" t="str">
        <f t="shared" si="28"/>
        <v> </v>
      </c>
      <c r="C1023" s="68" t="s">
        <v>1282</v>
      </c>
      <c r="D1023" s="68" t="s">
        <v>1282</v>
      </c>
      <c r="E1023" s="68" t="s">
        <v>1964</v>
      </c>
      <c r="F1023" s="68" t="s">
        <v>1881</v>
      </c>
      <c r="G1023" s="126"/>
      <c r="H1023" s="126"/>
      <c r="I1023" s="169"/>
      <c r="J1023" s="144"/>
      <c r="K1023" s="56"/>
      <c r="L1023" s="31"/>
      <c r="M1023" s="31"/>
      <c r="O1023" s="53" t="str">
        <f>IF(K1023&gt;0,COUNTIF($K$9:K1023,"&gt;0")," ")</f>
        <v> </v>
      </c>
      <c r="P1023" s="84"/>
      <c r="Q1023" s="84"/>
      <c r="R1023" s="84"/>
    </row>
    <row r="1024" spans="1:18" s="53" customFormat="1" ht="13.5" customHeight="1">
      <c r="A1024" s="54" t="s">
        <v>2820</v>
      </c>
      <c r="B1024" s="54" t="str">
        <f t="shared" si="28"/>
        <v> </v>
      </c>
      <c r="C1024" s="55" t="s">
        <v>1283</v>
      </c>
      <c r="D1024" s="55" t="s">
        <v>1283</v>
      </c>
      <c r="E1024" s="55" t="s">
        <v>1965</v>
      </c>
      <c r="F1024" s="55" t="s">
        <v>1882</v>
      </c>
      <c r="G1024" s="78"/>
      <c r="H1024" s="78"/>
      <c r="I1024" s="176"/>
      <c r="J1024" s="151"/>
      <c r="K1024" s="77"/>
      <c r="L1024" s="32"/>
      <c r="M1024" s="32"/>
      <c r="O1024" s="53" t="str">
        <f>IF(K1024&gt;0,COUNTIF($K$9:K1024,"&gt;0")," ")</f>
        <v> </v>
      </c>
      <c r="P1024" s="84"/>
      <c r="Q1024" s="84"/>
      <c r="R1024" s="84"/>
    </row>
    <row r="1025" spans="1:18" s="53" customFormat="1" ht="13.5" customHeight="1">
      <c r="A1025" s="54" t="s">
        <v>2820</v>
      </c>
      <c r="B1025" s="54" t="str">
        <f t="shared" si="28"/>
        <v> </v>
      </c>
      <c r="C1025" s="55" t="s">
        <v>1284</v>
      </c>
      <c r="D1025" s="55" t="s">
        <v>1284</v>
      </c>
      <c r="E1025" s="55" t="s">
        <v>1966</v>
      </c>
      <c r="F1025" s="55" t="s">
        <v>1883</v>
      </c>
      <c r="G1025" s="78"/>
      <c r="H1025" s="78"/>
      <c r="I1025" s="176"/>
      <c r="J1025" s="151"/>
      <c r="K1025" s="77"/>
      <c r="L1025" s="32"/>
      <c r="M1025" s="32"/>
      <c r="O1025" s="53" t="str">
        <f>IF(K1025&gt;0,COUNTIF($K$9:K1025,"&gt;0")," ")</f>
        <v> </v>
      </c>
      <c r="P1025" s="84"/>
      <c r="Q1025" s="84"/>
      <c r="R1025" s="84"/>
    </row>
    <row r="1026" spans="1:18" s="53" customFormat="1" ht="13.5" customHeight="1">
      <c r="A1026" s="54">
        <v>467</v>
      </c>
      <c r="B1026" s="54">
        <f t="shared" si="28"/>
        <v>467</v>
      </c>
      <c r="C1026" s="55" t="s">
        <v>1285</v>
      </c>
      <c r="D1026" s="55" t="s">
        <v>1285</v>
      </c>
      <c r="E1026" s="55" t="s">
        <v>1286</v>
      </c>
      <c r="F1026" s="55" t="s">
        <v>1884</v>
      </c>
      <c r="G1026" s="78" t="s">
        <v>2903</v>
      </c>
      <c r="H1026" s="78" t="s">
        <v>2903</v>
      </c>
      <c r="I1026" s="164">
        <v>52222.61</v>
      </c>
      <c r="J1026" s="72">
        <f>I1026</f>
        <v>52222.61</v>
      </c>
      <c r="K1026" s="114"/>
      <c r="L1026" s="56">
        <f>ROUND(I1026*K1026,2)</f>
        <v>0</v>
      </c>
      <c r="M1026" s="56" t="e">
        <f>ROUND(J1026*#REF!,2)</f>
        <v>#REF!</v>
      </c>
      <c r="O1026" s="53" t="str">
        <f>IF(K1026&gt;0,COUNTIF($K$9:K1026,"&gt;0")," ")</f>
        <v> </v>
      </c>
      <c r="P1026" s="84"/>
      <c r="Q1026" s="84"/>
      <c r="R1026" s="84"/>
    </row>
    <row r="1027" spans="1:18" s="53" customFormat="1" ht="13.5" customHeight="1">
      <c r="A1027" s="54">
        <v>468</v>
      </c>
      <c r="B1027" s="54">
        <f t="shared" si="28"/>
        <v>468</v>
      </c>
      <c r="C1027" s="55" t="s">
        <v>1287</v>
      </c>
      <c r="D1027" s="55" t="s">
        <v>1287</v>
      </c>
      <c r="E1027" s="55" t="s">
        <v>1288</v>
      </c>
      <c r="F1027" s="55" t="s">
        <v>1885</v>
      </c>
      <c r="G1027" s="78" t="s">
        <v>2903</v>
      </c>
      <c r="H1027" s="78" t="s">
        <v>2903</v>
      </c>
      <c r="I1027" s="164">
        <v>2543</v>
      </c>
      <c r="J1027" s="72">
        <f>I1027</f>
        <v>2543</v>
      </c>
      <c r="K1027" s="114"/>
      <c r="L1027" s="56">
        <f>ROUND(I1027*K1027,2)</f>
        <v>0</v>
      </c>
      <c r="M1027" s="56" t="e">
        <f>ROUND(J1027*#REF!,2)</f>
        <v>#REF!</v>
      </c>
      <c r="O1027" s="53" t="str">
        <f>IF(K1027&gt;0,COUNTIF($K$9:K1027,"&gt;0")," ")</f>
        <v> </v>
      </c>
      <c r="P1027" s="84"/>
      <c r="Q1027" s="84"/>
      <c r="R1027" s="84"/>
    </row>
    <row r="1028" spans="1:18" s="53" customFormat="1" ht="13.5" customHeight="1">
      <c r="A1028" s="54" t="s">
        <v>2820</v>
      </c>
      <c r="B1028" s="54" t="str">
        <f t="shared" si="28"/>
        <v> </v>
      </c>
      <c r="C1028" s="55" t="s">
        <v>1600</v>
      </c>
      <c r="D1028" s="55" t="s">
        <v>1600</v>
      </c>
      <c r="E1028" s="55" t="s">
        <v>1967</v>
      </c>
      <c r="F1028" s="55" t="s">
        <v>1886</v>
      </c>
      <c r="G1028" s="78"/>
      <c r="H1028" s="78"/>
      <c r="I1028" s="164"/>
      <c r="J1028" s="72"/>
      <c r="K1028" s="57"/>
      <c r="L1028" s="56"/>
      <c r="M1028" s="56"/>
      <c r="O1028" s="53" t="str">
        <f>IF(K1028&gt;0,COUNTIF($K$9:K1028,"&gt;0")," ")</f>
        <v> </v>
      </c>
      <c r="P1028" s="84"/>
      <c r="Q1028" s="84"/>
      <c r="R1028" s="84"/>
    </row>
    <row r="1029" spans="1:18" s="53" customFormat="1" ht="13.5" customHeight="1">
      <c r="A1029" s="54" t="s">
        <v>2820</v>
      </c>
      <c r="B1029" s="54" t="str">
        <f t="shared" si="28"/>
        <v> </v>
      </c>
      <c r="C1029" s="55" t="s">
        <v>1606</v>
      </c>
      <c r="D1029" s="55" t="s">
        <v>1606</v>
      </c>
      <c r="E1029" s="55" t="s">
        <v>1968</v>
      </c>
      <c r="F1029" s="55" t="s">
        <v>1887</v>
      </c>
      <c r="G1029" s="78"/>
      <c r="H1029" s="78"/>
      <c r="I1029" s="164"/>
      <c r="J1029" s="72"/>
      <c r="K1029" s="57"/>
      <c r="L1029" s="56"/>
      <c r="M1029" s="56"/>
      <c r="O1029" s="53" t="str">
        <f>IF(K1029&gt;0,COUNTIF($K$9:K1029,"&gt;0")," ")</f>
        <v> </v>
      </c>
      <c r="P1029" s="84"/>
      <c r="Q1029" s="84"/>
      <c r="R1029" s="84"/>
    </row>
    <row r="1030" spans="1:18" s="53" customFormat="1" ht="13.5" customHeight="1">
      <c r="A1030" s="54">
        <v>469</v>
      </c>
      <c r="B1030" s="54">
        <f t="shared" si="28"/>
        <v>469</v>
      </c>
      <c r="C1030" s="55" t="s">
        <v>1601</v>
      </c>
      <c r="D1030" s="55" t="s">
        <v>1601</v>
      </c>
      <c r="E1030" s="55" t="s">
        <v>1289</v>
      </c>
      <c r="F1030" s="55" t="s">
        <v>1888</v>
      </c>
      <c r="G1030" s="78" t="s">
        <v>2900</v>
      </c>
      <c r="H1030" s="78" t="s">
        <v>2910</v>
      </c>
      <c r="I1030" s="164">
        <v>50</v>
      </c>
      <c r="J1030" s="72">
        <f>I1030</f>
        <v>50</v>
      </c>
      <c r="K1030" s="114"/>
      <c r="L1030" s="56">
        <f>ROUND(I1030*K1030,2)</f>
        <v>0</v>
      </c>
      <c r="M1030" s="56" t="e">
        <f>ROUND(J1030*#REF!,2)</f>
        <v>#REF!</v>
      </c>
      <c r="O1030" s="53" t="str">
        <f>IF(K1030&gt;0,COUNTIF($K$9:K1030,"&gt;0")," ")</f>
        <v> </v>
      </c>
      <c r="P1030" s="84"/>
      <c r="Q1030" s="84"/>
      <c r="R1030" s="84"/>
    </row>
    <row r="1031" spans="1:18" s="53" customFormat="1" ht="13.5" customHeight="1">
      <c r="A1031" s="54" t="s">
        <v>2820</v>
      </c>
      <c r="B1031" s="54" t="str">
        <f t="shared" si="28"/>
        <v> </v>
      </c>
      <c r="C1031" s="55" t="s">
        <v>1602</v>
      </c>
      <c r="D1031" s="55" t="s">
        <v>1602</v>
      </c>
      <c r="E1031" s="55" t="s">
        <v>1290</v>
      </c>
      <c r="F1031" s="55" t="s">
        <v>1889</v>
      </c>
      <c r="G1031" s="78"/>
      <c r="H1031" s="78"/>
      <c r="I1031" s="164"/>
      <c r="J1031" s="72"/>
      <c r="K1031" s="57"/>
      <c r="L1031" s="56"/>
      <c r="M1031" s="56"/>
      <c r="O1031" s="53" t="str">
        <f>IF(K1031&gt;0,COUNTIF($K$9:K1031,"&gt;0")," ")</f>
        <v> </v>
      </c>
      <c r="P1031" s="84"/>
      <c r="Q1031" s="84"/>
      <c r="R1031" s="84"/>
    </row>
    <row r="1032" spans="1:18" s="53" customFormat="1" ht="13.5" customHeight="1">
      <c r="A1032" s="54">
        <v>470</v>
      </c>
      <c r="B1032" s="54">
        <f t="shared" si="28"/>
        <v>470</v>
      </c>
      <c r="C1032" s="55" t="s">
        <v>1603</v>
      </c>
      <c r="D1032" s="55" t="s">
        <v>1603</v>
      </c>
      <c r="E1032" s="55" t="s">
        <v>1969</v>
      </c>
      <c r="F1032" s="55" t="s">
        <v>1890</v>
      </c>
      <c r="G1032" s="78" t="s">
        <v>2900</v>
      </c>
      <c r="H1032" s="78" t="s">
        <v>2910</v>
      </c>
      <c r="I1032" s="164">
        <v>50</v>
      </c>
      <c r="J1032" s="72">
        <f>I1032</f>
        <v>50</v>
      </c>
      <c r="K1032" s="114"/>
      <c r="L1032" s="56">
        <f>ROUND(I1032*K1032,2)</f>
        <v>0</v>
      </c>
      <c r="M1032" s="56" t="e">
        <f>ROUND(J1032*#REF!,2)</f>
        <v>#REF!</v>
      </c>
      <c r="O1032" s="53" t="str">
        <f>IF(K1032&gt;0,COUNTIF($K$9:K1032,"&gt;0")," ")</f>
        <v> </v>
      </c>
      <c r="P1032" s="84"/>
      <c r="Q1032" s="84"/>
      <c r="R1032" s="84"/>
    </row>
    <row r="1033" spans="1:18" s="53" customFormat="1" ht="13.5" customHeight="1">
      <c r="A1033" s="54">
        <v>471</v>
      </c>
      <c r="B1033" s="54">
        <f t="shared" si="28"/>
        <v>471</v>
      </c>
      <c r="C1033" s="55" t="s">
        <v>1604</v>
      </c>
      <c r="D1033" s="55" t="s">
        <v>1604</v>
      </c>
      <c r="E1033" s="55" t="s">
        <v>1291</v>
      </c>
      <c r="F1033" s="55" t="s">
        <v>1891</v>
      </c>
      <c r="G1033" s="78" t="s">
        <v>2900</v>
      </c>
      <c r="H1033" s="78" t="s">
        <v>2910</v>
      </c>
      <c r="I1033" s="164">
        <v>2040</v>
      </c>
      <c r="J1033" s="72">
        <f>I1033</f>
        <v>2040</v>
      </c>
      <c r="K1033" s="114"/>
      <c r="L1033" s="56">
        <f>ROUND(I1033*K1033,2)</f>
        <v>0</v>
      </c>
      <c r="M1033" s="56" t="e">
        <f>ROUND(J1033*#REF!,2)</f>
        <v>#REF!</v>
      </c>
      <c r="O1033" s="53" t="str">
        <f>IF(K1033&gt;0,COUNTIF($K$9:K1033,"&gt;0")," ")</f>
        <v> </v>
      </c>
      <c r="P1033" s="84"/>
      <c r="Q1033" s="84"/>
      <c r="R1033" s="84"/>
    </row>
    <row r="1034" spans="1:15" s="53" customFormat="1" ht="13.5" customHeight="1">
      <c r="A1034" s="54" t="s">
        <v>2820</v>
      </c>
      <c r="B1034" s="54" t="str">
        <f t="shared" si="28"/>
        <v> </v>
      </c>
      <c r="C1034" s="68"/>
      <c r="D1034" s="68"/>
      <c r="E1034" s="82" t="s">
        <v>1349</v>
      </c>
      <c r="F1034" s="82" t="s">
        <v>2840</v>
      </c>
      <c r="G1034" s="127"/>
      <c r="H1034" s="127"/>
      <c r="I1034" s="167"/>
      <c r="J1034" s="142"/>
      <c r="K1034" s="67"/>
      <c r="L1034" s="67">
        <f>SUM(L1026:L1033)</f>
        <v>0</v>
      </c>
      <c r="M1034" s="67" t="e">
        <f>SUM(M1026:M1033)</f>
        <v>#REF!</v>
      </c>
      <c r="O1034" s="53" t="str">
        <f>IF(K1034&gt;0,COUNTIF($K$9:K1034,"&gt;0")," ")</f>
        <v> </v>
      </c>
    </row>
    <row r="1035" spans="1:15" s="53" customFormat="1" ht="30.75" customHeight="1">
      <c r="A1035" s="54" t="s">
        <v>2820</v>
      </c>
      <c r="B1035" s="54" t="str">
        <f t="shared" si="28"/>
        <v> </v>
      </c>
      <c r="C1035" s="68"/>
      <c r="D1035" s="68"/>
      <c r="E1035" s="83"/>
      <c r="F1035" s="83"/>
      <c r="G1035" s="128"/>
      <c r="H1035" s="128"/>
      <c r="I1035" s="171"/>
      <c r="J1035" s="146"/>
      <c r="K1035" s="63"/>
      <c r="L1035" s="89"/>
      <c r="M1035" s="89"/>
      <c r="O1035" s="53" t="str">
        <f>IF(K1035&gt;0,COUNTIF($K$9:K1035,"&gt;0")," ")</f>
        <v> </v>
      </c>
    </row>
    <row r="1036" spans="1:15" ht="15" customHeight="1">
      <c r="A1036" s="54" t="s">
        <v>2820</v>
      </c>
      <c r="B1036" s="54" t="str">
        <f t="shared" si="28"/>
        <v> </v>
      </c>
      <c r="C1036" s="188">
        <v>51</v>
      </c>
      <c r="D1036" s="188">
        <f>C1036</f>
        <v>51</v>
      </c>
      <c r="E1036" s="59" t="s">
        <v>1405</v>
      </c>
      <c r="F1036" s="59" t="s">
        <v>2876</v>
      </c>
      <c r="G1036" s="60"/>
      <c r="H1036" s="60"/>
      <c r="I1036" s="165"/>
      <c r="J1036" s="140"/>
      <c r="K1036" s="91"/>
      <c r="L1036" s="62">
        <f>L21+L51+L68</f>
        <v>0</v>
      </c>
      <c r="M1036" s="62" t="e">
        <f>M21+M51+M68</f>
        <v>#REF!</v>
      </c>
      <c r="N1036" s="38"/>
      <c r="O1036" s="53" t="str">
        <f>IF(K1036&gt;0,COUNTIF($K$9:K1036,"&gt;0")," ")</f>
        <v> </v>
      </c>
    </row>
    <row r="1037" spans="1:15" s="53" customFormat="1" ht="15" customHeight="1">
      <c r="A1037" s="54" t="s">
        <v>2820</v>
      </c>
      <c r="B1037" s="54" t="str">
        <f t="shared" si="28"/>
        <v> </v>
      </c>
      <c r="C1037" s="188">
        <v>52</v>
      </c>
      <c r="D1037" s="188">
        <f aca="true" t="shared" si="30" ref="D1037:D1058">C1037</f>
        <v>52</v>
      </c>
      <c r="E1037" s="59" t="s">
        <v>103</v>
      </c>
      <c r="F1037" s="59" t="s">
        <v>2873</v>
      </c>
      <c r="G1037" s="60"/>
      <c r="H1037" s="60"/>
      <c r="I1037" s="167"/>
      <c r="J1037" s="142"/>
      <c r="K1037" s="59"/>
      <c r="L1037" s="67">
        <f>L74</f>
        <v>0</v>
      </c>
      <c r="M1037" s="67" t="e">
        <f>M74</f>
        <v>#REF!</v>
      </c>
      <c r="O1037" s="53" t="str">
        <f>IF(K1037&gt;0,COUNTIF($K$9:K1037,"&gt;0")," ")</f>
        <v> </v>
      </c>
    </row>
    <row r="1038" spans="1:15" s="53" customFormat="1" ht="15" customHeight="1">
      <c r="A1038" s="54" t="s">
        <v>2820</v>
      </c>
      <c r="B1038" s="54" t="str">
        <f t="shared" si="28"/>
        <v> </v>
      </c>
      <c r="C1038" s="188">
        <v>53</v>
      </c>
      <c r="D1038" s="188">
        <f t="shared" si="30"/>
        <v>53</v>
      </c>
      <c r="E1038" s="59" t="s">
        <v>2815</v>
      </c>
      <c r="F1038" s="59" t="s">
        <v>2877</v>
      </c>
      <c r="G1038" s="60"/>
      <c r="H1038" s="60"/>
      <c r="I1038" s="167"/>
      <c r="J1038" s="142"/>
      <c r="K1038" s="59"/>
      <c r="L1038" s="67">
        <f>L82+L89+L113+L128</f>
        <v>0</v>
      </c>
      <c r="M1038" s="67" t="e">
        <f>M82+M89+M113+M128</f>
        <v>#REF!</v>
      </c>
      <c r="O1038" s="53" t="str">
        <f>IF(K1038&gt;0,COUNTIF($K$9:K1038,"&gt;0")," ")</f>
        <v> </v>
      </c>
    </row>
    <row r="1039" spans="1:15" s="53" customFormat="1" ht="15" customHeight="1">
      <c r="A1039" s="54" t="s">
        <v>2820</v>
      </c>
      <c r="B1039" s="54" t="str">
        <f aca="true" t="shared" si="31" ref="B1039:B1092">A1039</f>
        <v> </v>
      </c>
      <c r="C1039" s="188">
        <v>54</v>
      </c>
      <c r="D1039" s="188">
        <f t="shared" si="30"/>
        <v>54</v>
      </c>
      <c r="E1039" s="59" t="s">
        <v>170</v>
      </c>
      <c r="F1039" s="59" t="s">
        <v>2878</v>
      </c>
      <c r="G1039" s="60"/>
      <c r="H1039" s="60"/>
      <c r="I1039" s="167"/>
      <c r="J1039" s="142"/>
      <c r="K1039" s="59"/>
      <c r="L1039" s="67">
        <f>L154+L177+L193+L209+L218+L235+L240+L252+L267+L285</f>
        <v>0</v>
      </c>
      <c r="M1039" s="67" t="e">
        <f>M154+M177+M193+M209+M218+M235+M240+M252+M267+M285</f>
        <v>#REF!</v>
      </c>
      <c r="O1039" s="53" t="str">
        <f>IF(K1039&gt;0,COUNTIF($K$9:K1039,"&gt;0")," ")</f>
        <v> </v>
      </c>
    </row>
    <row r="1040" spans="1:15" s="53" customFormat="1" ht="15" customHeight="1">
      <c r="A1040" s="54" t="s">
        <v>2820</v>
      </c>
      <c r="B1040" s="54" t="str">
        <f t="shared" si="31"/>
        <v> </v>
      </c>
      <c r="C1040" s="188">
        <v>55</v>
      </c>
      <c r="D1040" s="188">
        <f t="shared" si="30"/>
        <v>55</v>
      </c>
      <c r="E1040" s="59" t="s">
        <v>374</v>
      </c>
      <c r="F1040" s="76" t="s">
        <v>2856</v>
      </c>
      <c r="G1040" s="127"/>
      <c r="H1040" s="127"/>
      <c r="I1040" s="167"/>
      <c r="J1040" s="142"/>
      <c r="K1040" s="59"/>
      <c r="L1040" s="67">
        <f>L302</f>
        <v>0</v>
      </c>
      <c r="M1040" s="67" t="e">
        <f>M302</f>
        <v>#REF!</v>
      </c>
      <c r="O1040" s="53" t="str">
        <f>IF(K1040&gt;0,COUNTIF($K$9:K1040,"&gt;0")," ")</f>
        <v> </v>
      </c>
    </row>
    <row r="1041" spans="1:15" s="53" customFormat="1" ht="27" customHeight="1">
      <c r="A1041" s="54" t="s">
        <v>2820</v>
      </c>
      <c r="B1041" s="54" t="str">
        <f t="shared" si="31"/>
        <v> </v>
      </c>
      <c r="C1041" s="188">
        <v>56</v>
      </c>
      <c r="D1041" s="188">
        <f t="shared" si="30"/>
        <v>56</v>
      </c>
      <c r="E1041" s="76" t="s">
        <v>1375</v>
      </c>
      <c r="F1041" s="76" t="s">
        <v>2855</v>
      </c>
      <c r="G1041" s="127"/>
      <c r="H1041" s="127"/>
      <c r="I1041" s="167"/>
      <c r="J1041" s="142"/>
      <c r="K1041" s="59"/>
      <c r="L1041" s="62">
        <f>L321</f>
        <v>0</v>
      </c>
      <c r="M1041" s="62" t="e">
        <f>M321</f>
        <v>#REF!</v>
      </c>
      <c r="O1041" s="53" t="str">
        <f>IF(K1041&gt;0,COUNTIF($K$9:K1041,"&gt;0")," ")</f>
        <v> </v>
      </c>
    </row>
    <row r="1042" spans="1:15" s="53" customFormat="1" ht="15" customHeight="1">
      <c r="A1042" s="54" t="s">
        <v>2820</v>
      </c>
      <c r="B1042" s="54" t="str">
        <f t="shared" si="31"/>
        <v> </v>
      </c>
      <c r="C1042" s="188">
        <v>57</v>
      </c>
      <c r="D1042" s="188">
        <f t="shared" si="30"/>
        <v>57</v>
      </c>
      <c r="E1042" s="76" t="s">
        <v>1402</v>
      </c>
      <c r="F1042" s="76" t="s">
        <v>2854</v>
      </c>
      <c r="G1042" s="127"/>
      <c r="H1042" s="127"/>
      <c r="I1042" s="167"/>
      <c r="J1042" s="142"/>
      <c r="K1042" s="59"/>
      <c r="L1042" s="62">
        <f>L348</f>
        <v>0</v>
      </c>
      <c r="M1042" s="62" t="e">
        <f>M348</f>
        <v>#REF!</v>
      </c>
      <c r="O1042" s="53" t="str">
        <f>IF(K1042&gt;0,COUNTIF($K$9:K1042,"&gt;0")," ")</f>
        <v> </v>
      </c>
    </row>
    <row r="1043" spans="1:15" s="53" customFormat="1" ht="15" customHeight="1">
      <c r="A1043" s="54" t="s">
        <v>2820</v>
      </c>
      <c r="B1043" s="54" t="str">
        <f t="shared" si="31"/>
        <v> </v>
      </c>
      <c r="C1043" s="188">
        <v>58</v>
      </c>
      <c r="D1043" s="188">
        <f t="shared" si="30"/>
        <v>58</v>
      </c>
      <c r="E1043" s="59" t="s">
        <v>479</v>
      </c>
      <c r="F1043" s="59" t="s">
        <v>2853</v>
      </c>
      <c r="G1043" s="60"/>
      <c r="H1043" s="60"/>
      <c r="I1043" s="167"/>
      <c r="J1043" s="142"/>
      <c r="K1043" s="59"/>
      <c r="L1043" s="62">
        <f>SUM(L353:L426)</f>
        <v>0</v>
      </c>
      <c r="M1043" s="62" t="e">
        <f>SUM(M353:M426)</f>
        <v>#REF!</v>
      </c>
      <c r="O1043" s="53" t="str">
        <f>IF(K1043&gt;0,COUNTIF($K$9:K1043,"&gt;0")," ")</f>
        <v> </v>
      </c>
    </row>
    <row r="1044" spans="1:15" s="53" customFormat="1" ht="15" customHeight="1">
      <c r="A1044" s="54" t="s">
        <v>2820</v>
      </c>
      <c r="B1044" s="54" t="str">
        <f t="shared" si="31"/>
        <v> </v>
      </c>
      <c r="C1044" s="188">
        <v>59</v>
      </c>
      <c r="D1044" s="188">
        <f t="shared" si="30"/>
        <v>59</v>
      </c>
      <c r="E1044" s="59" t="s">
        <v>514</v>
      </c>
      <c r="F1044" s="59" t="s">
        <v>2852</v>
      </c>
      <c r="G1044" s="60"/>
      <c r="H1044" s="60"/>
      <c r="I1044" s="167"/>
      <c r="J1044" s="142"/>
      <c r="K1044" s="59"/>
      <c r="L1044" s="62">
        <f>SUM(L433:L451)</f>
        <v>0</v>
      </c>
      <c r="M1044" s="62" t="e">
        <f>SUM(M433:M451)</f>
        <v>#REF!</v>
      </c>
      <c r="O1044" s="53" t="str">
        <f>IF(K1044&gt;0,COUNTIF($K$9:K1044,"&gt;0")," ")</f>
        <v> </v>
      </c>
    </row>
    <row r="1045" spans="1:15" s="53" customFormat="1" ht="15" customHeight="1">
      <c r="A1045" s="54" t="s">
        <v>2820</v>
      </c>
      <c r="B1045" s="54" t="str">
        <f t="shared" si="31"/>
        <v> </v>
      </c>
      <c r="C1045" s="188">
        <v>61</v>
      </c>
      <c r="D1045" s="188">
        <f t="shared" si="30"/>
        <v>61</v>
      </c>
      <c r="E1045" s="59" t="s">
        <v>1408</v>
      </c>
      <c r="F1045" s="59" t="s">
        <v>2851</v>
      </c>
      <c r="G1045" s="60"/>
      <c r="H1045" s="60"/>
      <c r="I1045" s="167"/>
      <c r="J1045" s="142"/>
      <c r="K1045" s="59"/>
      <c r="L1045" s="62">
        <f>SUM(L458:L463)</f>
        <v>0</v>
      </c>
      <c r="M1045" s="62" t="e">
        <f>SUM(M458:M463)</f>
        <v>#REF!</v>
      </c>
      <c r="O1045" s="53" t="str">
        <f>IF(K1045&gt;0,COUNTIF($K$9:K1045,"&gt;0")," ")</f>
        <v> </v>
      </c>
    </row>
    <row r="1046" spans="1:15" s="53" customFormat="1" ht="15" customHeight="1">
      <c r="A1046" s="54" t="s">
        <v>2820</v>
      </c>
      <c r="B1046" s="54" t="str">
        <f t="shared" si="31"/>
        <v> </v>
      </c>
      <c r="C1046" s="188">
        <v>63</v>
      </c>
      <c r="D1046" s="188">
        <f t="shared" si="30"/>
        <v>63</v>
      </c>
      <c r="E1046" s="59" t="s">
        <v>544</v>
      </c>
      <c r="F1046" s="59" t="s">
        <v>2850</v>
      </c>
      <c r="G1046" s="60"/>
      <c r="H1046" s="60"/>
      <c r="I1046" s="167"/>
      <c r="J1046" s="142"/>
      <c r="K1046" s="59"/>
      <c r="L1046" s="62">
        <f>SUM(L470:L489)</f>
        <v>0</v>
      </c>
      <c r="M1046" s="62" t="e">
        <f>SUM(M470:M489)</f>
        <v>#REF!</v>
      </c>
      <c r="O1046" s="53" t="str">
        <f>IF(K1046&gt;0,COUNTIF($K$9:K1046,"&gt;0")," ")</f>
        <v> </v>
      </c>
    </row>
    <row r="1047" spans="1:15" s="53" customFormat="1" ht="15" customHeight="1">
      <c r="A1047" s="54" t="s">
        <v>2820</v>
      </c>
      <c r="B1047" s="54" t="str">
        <f t="shared" si="31"/>
        <v> </v>
      </c>
      <c r="C1047" s="188">
        <v>67</v>
      </c>
      <c r="D1047" s="188">
        <f t="shared" si="30"/>
        <v>67</v>
      </c>
      <c r="E1047" s="59" t="s">
        <v>552</v>
      </c>
      <c r="F1047" s="59" t="s">
        <v>2849</v>
      </c>
      <c r="G1047" s="60"/>
      <c r="H1047" s="60"/>
      <c r="I1047" s="167"/>
      <c r="J1047" s="142"/>
      <c r="K1047" s="59"/>
      <c r="L1047" s="62">
        <f>SUM(L496)</f>
        <v>0</v>
      </c>
      <c r="M1047" s="62" t="e">
        <f>SUM(M496)</f>
        <v>#REF!</v>
      </c>
      <c r="O1047" s="53" t="str">
        <f>IF(K1047&gt;0,COUNTIF($K$9:K1047,"&gt;0")," ")</f>
        <v> </v>
      </c>
    </row>
    <row r="1048" spans="1:15" s="53" customFormat="1" ht="15" customHeight="1">
      <c r="A1048" s="54" t="s">
        <v>2820</v>
      </c>
      <c r="B1048" s="54" t="str">
        <f t="shared" si="31"/>
        <v> </v>
      </c>
      <c r="C1048" s="188">
        <v>70</v>
      </c>
      <c r="D1048" s="188">
        <f t="shared" si="30"/>
        <v>70</v>
      </c>
      <c r="E1048" s="59" t="s">
        <v>596</v>
      </c>
      <c r="F1048" s="59" t="s">
        <v>2848</v>
      </c>
      <c r="G1048" s="60"/>
      <c r="H1048" s="60"/>
      <c r="I1048" s="167"/>
      <c r="J1048" s="142"/>
      <c r="K1048" s="59"/>
      <c r="L1048" s="62">
        <f>SUM(L503:L527)</f>
        <v>0</v>
      </c>
      <c r="M1048" s="62" t="e">
        <f>SUM(M503:M527)</f>
        <v>#REF!</v>
      </c>
      <c r="O1048" s="53" t="str">
        <f>IF(K1048&gt;0,COUNTIF($K$9:K1048,"&gt;0")," ")</f>
        <v> </v>
      </c>
    </row>
    <row r="1049" spans="1:15" s="53" customFormat="1" ht="15" customHeight="1">
      <c r="A1049" s="54" t="s">
        <v>2820</v>
      </c>
      <c r="B1049" s="54" t="str">
        <f t="shared" si="31"/>
        <v> </v>
      </c>
      <c r="C1049" s="188">
        <v>75</v>
      </c>
      <c r="D1049" s="188">
        <f t="shared" si="30"/>
        <v>75</v>
      </c>
      <c r="E1049" s="59" t="s">
        <v>1409</v>
      </c>
      <c r="F1049" s="59" t="s">
        <v>2847</v>
      </c>
      <c r="G1049" s="60"/>
      <c r="H1049" s="60"/>
      <c r="I1049" s="167"/>
      <c r="J1049" s="142"/>
      <c r="K1049" s="59"/>
      <c r="L1049" s="62">
        <f>SUM(L534:L594)</f>
        <v>0</v>
      </c>
      <c r="M1049" s="62" t="e">
        <f>SUM(M534:M594)</f>
        <v>#REF!</v>
      </c>
      <c r="O1049" s="53" t="str">
        <f>IF(K1049&gt;0,COUNTIF($K$9:K1049,"&gt;0")," ")</f>
        <v> </v>
      </c>
    </row>
    <row r="1050" spans="1:15" s="53" customFormat="1" ht="15" customHeight="1">
      <c r="A1050" s="54" t="s">
        <v>2820</v>
      </c>
      <c r="B1050" s="54" t="str">
        <f t="shared" si="31"/>
        <v> </v>
      </c>
      <c r="C1050" s="188">
        <v>77</v>
      </c>
      <c r="D1050" s="188">
        <f t="shared" si="30"/>
        <v>77</v>
      </c>
      <c r="E1050" s="59" t="s">
        <v>1410</v>
      </c>
      <c r="F1050" s="59" t="s">
        <v>2846</v>
      </c>
      <c r="G1050" s="60"/>
      <c r="H1050" s="60"/>
      <c r="I1050" s="167"/>
      <c r="J1050" s="142"/>
      <c r="K1050" s="59"/>
      <c r="L1050" s="62">
        <f>SUM(L601:L636)</f>
        <v>0</v>
      </c>
      <c r="M1050" s="62" t="e">
        <f>SUM(M601:M636)</f>
        <v>#REF!</v>
      </c>
      <c r="O1050" s="53" t="str">
        <f>IF(K1050&gt;0,COUNTIF($K$9:K1050,"&gt;0")," ")</f>
        <v> </v>
      </c>
    </row>
    <row r="1051" spans="1:15" s="53" customFormat="1" ht="24">
      <c r="A1051" s="54" t="s">
        <v>2820</v>
      </c>
      <c r="B1051" s="54" t="str">
        <f t="shared" si="31"/>
        <v> </v>
      </c>
      <c r="C1051" s="188">
        <v>78</v>
      </c>
      <c r="D1051" s="188">
        <f t="shared" si="30"/>
        <v>78</v>
      </c>
      <c r="E1051" s="82" t="s">
        <v>1344</v>
      </c>
      <c r="F1051" s="82" t="s">
        <v>2845</v>
      </c>
      <c r="G1051" s="127"/>
      <c r="H1051" s="127"/>
      <c r="I1051" s="167"/>
      <c r="J1051" s="142"/>
      <c r="K1051" s="59"/>
      <c r="L1051" s="62">
        <f>SUM(L643:L683)</f>
        <v>0</v>
      </c>
      <c r="M1051" s="62" t="e">
        <f>SUM(M643:M683)</f>
        <v>#REF!</v>
      </c>
      <c r="O1051" s="53" t="str">
        <f>IF(K1051&gt;0,COUNTIF($K$9:K1051,"&gt;0")," ")</f>
        <v> </v>
      </c>
    </row>
    <row r="1052" spans="1:15" s="53" customFormat="1" ht="15" customHeight="1">
      <c r="A1052" s="54" t="s">
        <v>2820</v>
      </c>
      <c r="B1052" s="54" t="str">
        <f t="shared" si="31"/>
        <v> </v>
      </c>
      <c r="C1052" s="188">
        <v>80</v>
      </c>
      <c r="D1052" s="188">
        <f t="shared" si="30"/>
        <v>80</v>
      </c>
      <c r="E1052" s="82" t="s">
        <v>1345</v>
      </c>
      <c r="F1052" s="82" t="s">
        <v>2844</v>
      </c>
      <c r="G1052" s="127"/>
      <c r="H1052" s="127"/>
      <c r="I1052" s="167"/>
      <c r="J1052" s="142"/>
      <c r="K1052" s="59"/>
      <c r="L1052" s="62">
        <f>SUM(L690:L713)</f>
        <v>0</v>
      </c>
      <c r="M1052" s="62" t="e">
        <f>SUM(M690:M713)</f>
        <v>#REF!</v>
      </c>
      <c r="O1052" s="53" t="str">
        <f>IF(K1052&gt;0,COUNTIF($K$9:K1052,"&gt;0")," ")</f>
        <v> </v>
      </c>
    </row>
    <row r="1053" spans="1:15" s="53" customFormat="1" ht="15" customHeight="1">
      <c r="A1053" s="54" t="s">
        <v>2820</v>
      </c>
      <c r="B1053" s="54" t="str">
        <f t="shared" si="31"/>
        <v> </v>
      </c>
      <c r="C1053" s="188">
        <v>85</v>
      </c>
      <c r="D1053" s="188">
        <f t="shared" si="30"/>
        <v>85</v>
      </c>
      <c r="E1053" s="82" t="s">
        <v>1346</v>
      </c>
      <c r="F1053" s="82" t="s">
        <v>2823</v>
      </c>
      <c r="G1053" s="127"/>
      <c r="H1053" s="127"/>
      <c r="I1053" s="167"/>
      <c r="J1053" s="142"/>
      <c r="K1053" s="59"/>
      <c r="L1053" s="62">
        <f>SUM(L720:L752)</f>
        <v>0</v>
      </c>
      <c r="M1053" s="62" t="e">
        <f>SUM(M720:M752)</f>
        <v>#REF!</v>
      </c>
      <c r="O1053" s="53" t="str">
        <f>IF(K1053&gt;0,COUNTIF($K$9:K1053,"&gt;0")," ")</f>
        <v> </v>
      </c>
    </row>
    <row r="1054" spans="1:15" s="53" customFormat="1" ht="15" customHeight="1">
      <c r="A1054" s="54" t="s">
        <v>2820</v>
      </c>
      <c r="B1054" s="54" t="str">
        <f t="shared" si="31"/>
        <v> </v>
      </c>
      <c r="C1054" s="188" t="s">
        <v>2880</v>
      </c>
      <c r="D1054" s="188" t="str">
        <f t="shared" si="30"/>
        <v>86_a</v>
      </c>
      <c r="E1054" s="82" t="s">
        <v>1347</v>
      </c>
      <c r="F1054" s="82" t="s">
        <v>2843</v>
      </c>
      <c r="G1054" s="127"/>
      <c r="H1054" s="127"/>
      <c r="I1054" s="167"/>
      <c r="J1054" s="142"/>
      <c r="K1054" s="59"/>
      <c r="L1054" s="62">
        <f>SUM(L759:L815)</f>
        <v>0</v>
      </c>
      <c r="M1054" s="62" t="e">
        <f>SUM(M759:M815)</f>
        <v>#REF!</v>
      </c>
      <c r="O1054" s="53" t="str">
        <f>IF(K1054&gt;0,COUNTIF($K$9:K1054,"&gt;0")," ")</f>
        <v> </v>
      </c>
    </row>
    <row r="1055" spans="1:13" s="53" customFormat="1" ht="15" customHeight="1">
      <c r="A1055" s="54"/>
      <c r="B1055" s="54"/>
      <c r="C1055" s="188" t="s">
        <v>2881</v>
      </c>
      <c r="D1055" s="188" t="str">
        <f t="shared" si="30"/>
        <v>86_b</v>
      </c>
      <c r="E1055" s="82" t="s">
        <v>1347</v>
      </c>
      <c r="F1055" s="82" t="s">
        <v>2843</v>
      </c>
      <c r="G1055" s="127"/>
      <c r="H1055" s="127"/>
      <c r="I1055" s="167"/>
      <c r="J1055" s="142"/>
      <c r="K1055" s="59"/>
      <c r="L1055" s="62">
        <f>L934</f>
        <v>0</v>
      </c>
      <c r="M1055" s="62" t="e">
        <f>M934</f>
        <v>#REF!</v>
      </c>
    </row>
    <row r="1056" spans="1:15" s="53" customFormat="1" ht="15" customHeight="1">
      <c r="A1056" s="54" t="s">
        <v>2820</v>
      </c>
      <c r="B1056" s="54" t="str">
        <f t="shared" si="31"/>
        <v> </v>
      </c>
      <c r="C1056" s="188">
        <v>87</v>
      </c>
      <c r="D1056" s="188">
        <f t="shared" si="30"/>
        <v>87</v>
      </c>
      <c r="E1056" s="82" t="s">
        <v>2879</v>
      </c>
      <c r="F1056" s="82" t="s">
        <v>2842</v>
      </c>
      <c r="G1056" s="127"/>
      <c r="H1056" s="127"/>
      <c r="I1056" s="167"/>
      <c r="J1056" s="142"/>
      <c r="K1056" s="59"/>
      <c r="L1056" s="62">
        <f>SUM(L940:L1011)</f>
        <v>0</v>
      </c>
      <c r="M1056" s="62" t="e">
        <f>SUM(M940:M1011)</f>
        <v>#REF!</v>
      </c>
      <c r="O1056" s="53" t="str">
        <f>IF(K1056&gt;0,COUNTIF($K$9:K1056,"&gt;0")," ")</f>
        <v> </v>
      </c>
    </row>
    <row r="1057" spans="1:15" s="53" customFormat="1" ht="15" customHeight="1">
      <c r="A1057" s="54" t="s">
        <v>2820</v>
      </c>
      <c r="B1057" s="54" t="str">
        <f t="shared" si="31"/>
        <v> </v>
      </c>
      <c r="C1057" s="188">
        <v>88</v>
      </c>
      <c r="D1057" s="188">
        <f t="shared" si="30"/>
        <v>88</v>
      </c>
      <c r="E1057" s="82" t="s">
        <v>1348</v>
      </c>
      <c r="F1057" s="82" t="s">
        <v>2841</v>
      </c>
      <c r="G1057" s="127"/>
      <c r="H1057" s="127"/>
      <c r="I1057" s="167"/>
      <c r="J1057" s="142"/>
      <c r="K1057" s="59"/>
      <c r="L1057" s="62">
        <f>SUM(L1016:L1020)</f>
        <v>0</v>
      </c>
      <c r="M1057" s="62" t="e">
        <f>SUM(M1016:M1020)</f>
        <v>#REF!</v>
      </c>
      <c r="O1057" s="53" t="str">
        <f>IF(K1057&gt;0,COUNTIF($K$9:K1057,"&gt;0")," ")</f>
        <v> </v>
      </c>
    </row>
    <row r="1058" spans="1:15" s="53" customFormat="1" ht="15" customHeight="1">
      <c r="A1058" s="54" t="s">
        <v>2820</v>
      </c>
      <c r="B1058" s="54" t="str">
        <f t="shared" si="31"/>
        <v> </v>
      </c>
      <c r="C1058" s="188">
        <v>96</v>
      </c>
      <c r="D1058" s="188">
        <f t="shared" si="30"/>
        <v>96</v>
      </c>
      <c r="E1058" s="82" t="s">
        <v>1349</v>
      </c>
      <c r="F1058" s="82" t="s">
        <v>2840</v>
      </c>
      <c r="G1058" s="127"/>
      <c r="H1058" s="127"/>
      <c r="I1058" s="167"/>
      <c r="J1058" s="142"/>
      <c r="K1058" s="59"/>
      <c r="L1058" s="62">
        <f>SUM(L1026:L1033)</f>
        <v>0</v>
      </c>
      <c r="M1058" s="62" t="e">
        <f>SUM(M1026:M1033)</f>
        <v>#REF!</v>
      </c>
      <c r="O1058" s="53" t="str">
        <f>IF(K1058&gt;0,COUNTIF($K$9:K1058,"&gt;0")," ")</f>
        <v> </v>
      </c>
    </row>
    <row r="1059" spans="1:15" s="53" customFormat="1" ht="15" customHeight="1">
      <c r="A1059" s="54" t="s">
        <v>2820</v>
      </c>
      <c r="B1059" s="54" t="str">
        <f t="shared" si="31"/>
        <v> </v>
      </c>
      <c r="C1059" s="90"/>
      <c r="D1059" s="90"/>
      <c r="E1059" s="92" t="s">
        <v>1411</v>
      </c>
      <c r="F1059" s="93" t="s">
        <v>2839</v>
      </c>
      <c r="G1059" s="133"/>
      <c r="H1059" s="133"/>
      <c r="I1059" s="167"/>
      <c r="J1059" s="142"/>
      <c r="K1059" s="59"/>
      <c r="L1059" s="94">
        <f>SUM(L1036:L1058)</f>
        <v>0</v>
      </c>
      <c r="M1059" s="94" t="e">
        <f>SUM(M1036:M1058)</f>
        <v>#REF!</v>
      </c>
      <c r="O1059" s="53" t="str">
        <f>IF(K1059&gt;0,COUNTIF($K$9:K1059,"&gt;0")," ")</f>
        <v> </v>
      </c>
    </row>
    <row r="1060" spans="1:15" s="53" customFormat="1" ht="12">
      <c r="A1060" s="54" t="s">
        <v>2820</v>
      </c>
      <c r="B1060" s="54" t="str">
        <f t="shared" si="31"/>
        <v> </v>
      </c>
      <c r="C1060" s="68"/>
      <c r="D1060" s="68"/>
      <c r="E1060" s="83"/>
      <c r="F1060" s="83"/>
      <c r="G1060" s="128"/>
      <c r="H1060" s="128"/>
      <c r="I1060" s="171"/>
      <c r="J1060" s="146"/>
      <c r="K1060" s="63"/>
      <c r="L1060" s="89"/>
      <c r="M1060" s="89"/>
      <c r="O1060" s="53" t="str">
        <f>IF(K1060&gt;0,COUNTIF($K$9:K1060,"&gt;0")," ")</f>
        <v> </v>
      </c>
    </row>
    <row r="1061" spans="1:13" s="53" customFormat="1" ht="12">
      <c r="A1061" s="54"/>
      <c r="B1061" s="54"/>
      <c r="C1061" s="68"/>
      <c r="D1061" s="68"/>
      <c r="E1061" s="83"/>
      <c r="F1061" s="83"/>
      <c r="G1061" s="128"/>
      <c r="H1061" s="128"/>
      <c r="I1061" s="171"/>
      <c r="J1061" s="146"/>
      <c r="K1061" s="63"/>
      <c r="L1061" s="89"/>
      <c r="M1061" s="89"/>
    </row>
    <row r="1062" spans="1:13" s="53" customFormat="1" ht="12">
      <c r="A1062" s="54"/>
      <c r="B1062" s="54"/>
      <c r="C1062" s="68"/>
      <c r="D1062" s="68"/>
      <c r="E1062" s="83"/>
      <c r="F1062" s="83"/>
      <c r="G1062" s="128"/>
      <c r="H1062" s="128"/>
      <c r="I1062" s="171"/>
      <c r="J1062" s="146"/>
      <c r="K1062" s="63"/>
      <c r="L1062" s="89"/>
      <c r="M1062" s="89"/>
    </row>
    <row r="1063" spans="1:18" s="53" customFormat="1" ht="12.75">
      <c r="A1063" s="54" t="s">
        <v>2820</v>
      </c>
      <c r="B1063" s="54" t="str">
        <f t="shared" si="31"/>
        <v> </v>
      </c>
      <c r="C1063" s="95" t="s">
        <v>1292</v>
      </c>
      <c r="D1063" s="95" t="s">
        <v>1292</v>
      </c>
      <c r="E1063" s="68" t="s">
        <v>1972</v>
      </c>
      <c r="F1063" s="68" t="s">
        <v>1892</v>
      </c>
      <c r="G1063" s="126"/>
      <c r="H1063" s="126"/>
      <c r="I1063" s="169"/>
      <c r="J1063" s="144"/>
      <c r="K1063" s="96"/>
      <c r="L1063" s="9"/>
      <c r="M1063" s="9"/>
      <c r="O1063" s="53" t="str">
        <f>IF(K1063&gt;0,COUNTIF($K$9:K1063,"&gt;0")," ")</f>
        <v> </v>
      </c>
      <c r="P1063" s="84"/>
      <c r="Q1063" s="84"/>
      <c r="R1063" s="84"/>
    </row>
    <row r="1064" spans="1:16" s="53" customFormat="1" ht="12.75">
      <c r="A1064" s="54" t="s">
        <v>2820</v>
      </c>
      <c r="B1064" s="54" t="str">
        <f t="shared" si="31"/>
        <v> </v>
      </c>
      <c r="C1064" s="68"/>
      <c r="D1064" s="68"/>
      <c r="E1064" s="68"/>
      <c r="F1064" s="68"/>
      <c r="G1064" s="126"/>
      <c r="H1064" s="126"/>
      <c r="I1064" s="169"/>
      <c r="J1064" s="144"/>
      <c r="K1064" s="96"/>
      <c r="L1064" s="9"/>
      <c r="M1064" s="9"/>
      <c r="O1064" s="53" t="str">
        <f>IF(K1064&gt;0,COUNTIF($K$9:K1064,"&gt;0")," ")</f>
        <v> </v>
      </c>
      <c r="P1064" s="16"/>
    </row>
    <row r="1065" spans="1:18" s="53" customFormat="1" ht="15.75" customHeight="1">
      <c r="A1065" s="54" t="s">
        <v>2820</v>
      </c>
      <c r="B1065" s="54" t="str">
        <f t="shared" si="31"/>
        <v> </v>
      </c>
      <c r="C1065" s="55" t="s">
        <v>1293</v>
      </c>
      <c r="D1065" s="55" t="s">
        <v>1293</v>
      </c>
      <c r="E1065" s="55" t="s">
        <v>1971</v>
      </c>
      <c r="F1065" s="55" t="s">
        <v>1893</v>
      </c>
      <c r="G1065" s="78"/>
      <c r="H1065" s="78"/>
      <c r="I1065" s="176"/>
      <c r="J1065" s="151"/>
      <c r="K1065" s="8"/>
      <c r="L1065" s="4"/>
      <c r="M1065" s="4"/>
      <c r="O1065" s="53" t="str">
        <f>IF(K1065&gt;0,COUNTIF($K$9:K1065,"&gt;0")," ")</f>
        <v> </v>
      </c>
      <c r="P1065" s="84"/>
      <c r="Q1065" s="84"/>
      <c r="R1065" s="84"/>
    </row>
    <row r="1066" spans="1:18" s="53" customFormat="1" ht="13.5" customHeight="1">
      <c r="A1066" s="54">
        <v>472</v>
      </c>
      <c r="B1066" s="54">
        <f t="shared" si="31"/>
        <v>472</v>
      </c>
      <c r="C1066" s="55" t="s">
        <v>1294</v>
      </c>
      <c r="D1066" s="55" t="s">
        <v>1294</v>
      </c>
      <c r="E1066" s="55" t="s">
        <v>1295</v>
      </c>
      <c r="F1066" s="55" t="s">
        <v>1894</v>
      </c>
      <c r="G1066" s="78" t="s">
        <v>2896</v>
      </c>
      <c r="H1066" s="78" t="s">
        <v>2911</v>
      </c>
      <c r="I1066" s="164">
        <v>1</v>
      </c>
      <c r="J1066" s="72">
        <f>I1066</f>
        <v>1</v>
      </c>
      <c r="K1066" s="57">
        <v>65000</v>
      </c>
      <c r="L1066" s="56">
        <f aca="true" t="shared" si="32" ref="L1066:L1078">ROUND(I1066*K1066,2)</f>
        <v>65000</v>
      </c>
      <c r="M1066" s="56" t="e">
        <f>ROUND(J1066*#REF!,2)</f>
        <v>#REF!</v>
      </c>
      <c r="O1066" s="53">
        <f>IF(K1066&gt;0,COUNTIF($K$9:K1066,"&gt;0")," ")</f>
        <v>1</v>
      </c>
      <c r="P1066" s="84"/>
      <c r="Q1066" s="84"/>
      <c r="R1066" s="84"/>
    </row>
    <row r="1067" spans="1:18" s="53" customFormat="1" ht="13.5" customHeight="1">
      <c r="A1067" s="54">
        <v>473</v>
      </c>
      <c r="B1067" s="54">
        <f t="shared" si="31"/>
        <v>473</v>
      </c>
      <c r="C1067" s="55" t="s">
        <v>1296</v>
      </c>
      <c r="D1067" s="55" t="s">
        <v>1296</v>
      </c>
      <c r="E1067" s="55" t="s">
        <v>1297</v>
      </c>
      <c r="F1067" s="55" t="s">
        <v>1895</v>
      </c>
      <c r="G1067" s="78" t="s">
        <v>2896</v>
      </c>
      <c r="H1067" s="78" t="s">
        <v>2911</v>
      </c>
      <c r="I1067" s="164">
        <v>1</v>
      </c>
      <c r="J1067" s="72">
        <f aca="true" t="shared" si="33" ref="J1067:J1092">I1067</f>
        <v>1</v>
      </c>
      <c r="K1067" s="57">
        <v>20000</v>
      </c>
      <c r="L1067" s="56">
        <f t="shared" si="32"/>
        <v>20000</v>
      </c>
      <c r="M1067" s="56" t="e">
        <f>ROUND(J1067*#REF!,2)</f>
        <v>#REF!</v>
      </c>
      <c r="O1067" s="53">
        <f>IF(K1067&gt;0,COUNTIF($K$9:K1067,"&gt;0")," ")</f>
        <v>2</v>
      </c>
      <c r="P1067" s="84"/>
      <c r="Q1067" s="84"/>
      <c r="R1067" s="84"/>
    </row>
    <row r="1068" spans="1:18" s="53" customFormat="1" ht="13.5" customHeight="1">
      <c r="A1068" s="54">
        <v>474</v>
      </c>
      <c r="B1068" s="54">
        <f t="shared" si="31"/>
        <v>474</v>
      </c>
      <c r="C1068" s="55" t="s">
        <v>1298</v>
      </c>
      <c r="D1068" s="55" t="s">
        <v>1298</v>
      </c>
      <c r="E1068" s="55" t="s">
        <v>1299</v>
      </c>
      <c r="F1068" s="55" t="s">
        <v>1896</v>
      </c>
      <c r="G1068" s="78" t="s">
        <v>2899</v>
      </c>
      <c r="H1068" s="78" t="s">
        <v>2899</v>
      </c>
      <c r="I1068" s="164">
        <v>5000</v>
      </c>
      <c r="J1068" s="72">
        <f t="shared" si="33"/>
        <v>5000</v>
      </c>
      <c r="K1068" s="57">
        <v>4.54</v>
      </c>
      <c r="L1068" s="56">
        <f t="shared" si="32"/>
        <v>22700</v>
      </c>
      <c r="M1068" s="56" t="e">
        <f>ROUND(J1068*#REF!,2)</f>
        <v>#REF!</v>
      </c>
      <c r="O1068" s="53">
        <f>IF(K1068&gt;0,COUNTIF($K$9:K1068,"&gt;0")," ")</f>
        <v>3</v>
      </c>
      <c r="P1068" s="84"/>
      <c r="Q1068" s="84"/>
      <c r="R1068" s="84"/>
    </row>
    <row r="1069" spans="1:18" s="53" customFormat="1" ht="24">
      <c r="A1069" s="54">
        <v>475</v>
      </c>
      <c r="B1069" s="54">
        <f t="shared" si="31"/>
        <v>475</v>
      </c>
      <c r="C1069" s="55" t="s">
        <v>1300</v>
      </c>
      <c r="D1069" s="55" t="s">
        <v>1300</v>
      </c>
      <c r="E1069" s="55" t="s">
        <v>1301</v>
      </c>
      <c r="F1069" s="55" t="s">
        <v>1897</v>
      </c>
      <c r="G1069" s="78" t="s">
        <v>2899</v>
      </c>
      <c r="H1069" s="78" t="s">
        <v>2899</v>
      </c>
      <c r="I1069" s="164">
        <v>12000</v>
      </c>
      <c r="J1069" s="72">
        <f t="shared" si="33"/>
        <v>12000</v>
      </c>
      <c r="K1069" s="57">
        <v>3.33</v>
      </c>
      <c r="L1069" s="56">
        <f t="shared" si="32"/>
        <v>39960</v>
      </c>
      <c r="M1069" s="56" t="e">
        <f>ROUND(J1069*#REF!,2)</f>
        <v>#REF!</v>
      </c>
      <c r="O1069" s="53">
        <f>IF(K1069&gt;0,COUNTIF($K$9:K1069,"&gt;0")," ")</f>
        <v>4</v>
      </c>
      <c r="P1069" s="84"/>
      <c r="Q1069" s="84"/>
      <c r="R1069" s="84"/>
    </row>
    <row r="1070" spans="1:18" s="53" customFormat="1" ht="13.5" customHeight="1">
      <c r="A1070" s="54">
        <v>476</v>
      </c>
      <c r="B1070" s="54">
        <f t="shared" si="31"/>
        <v>476</v>
      </c>
      <c r="C1070" s="55" t="s">
        <v>1302</v>
      </c>
      <c r="D1070" s="55" t="s">
        <v>1302</v>
      </c>
      <c r="E1070" s="55" t="s">
        <v>1303</v>
      </c>
      <c r="F1070" s="55" t="s">
        <v>1898</v>
      </c>
      <c r="G1070" s="78" t="s">
        <v>2903</v>
      </c>
      <c r="H1070" s="78" t="s">
        <v>2903</v>
      </c>
      <c r="I1070" s="164">
        <v>144</v>
      </c>
      <c r="J1070" s="72">
        <f t="shared" si="33"/>
        <v>144</v>
      </c>
      <c r="K1070" s="57">
        <v>9.6</v>
      </c>
      <c r="L1070" s="56">
        <f t="shared" si="32"/>
        <v>1382.4</v>
      </c>
      <c r="M1070" s="56" t="e">
        <f>ROUND(J1070*#REF!,2)</f>
        <v>#REF!</v>
      </c>
      <c r="O1070" s="53">
        <f>IF(K1070&gt;0,COUNTIF($K$9:K1070,"&gt;0")," ")</f>
        <v>5</v>
      </c>
      <c r="P1070" s="84"/>
      <c r="Q1070" s="84"/>
      <c r="R1070" s="84"/>
    </row>
    <row r="1071" spans="1:18" s="53" customFormat="1" ht="23.25" customHeight="1">
      <c r="A1071" s="54">
        <v>477</v>
      </c>
      <c r="B1071" s="54">
        <f t="shared" si="31"/>
        <v>477</v>
      </c>
      <c r="C1071" s="55" t="s">
        <v>1304</v>
      </c>
      <c r="D1071" s="55" t="s">
        <v>1304</v>
      </c>
      <c r="E1071" s="55" t="s">
        <v>1305</v>
      </c>
      <c r="F1071" s="55" t="s">
        <v>1899</v>
      </c>
      <c r="G1071" s="78" t="s">
        <v>2896</v>
      </c>
      <c r="H1071" s="78" t="s">
        <v>2911</v>
      </c>
      <c r="I1071" s="164">
        <v>1</v>
      </c>
      <c r="J1071" s="72">
        <f t="shared" si="33"/>
        <v>1</v>
      </c>
      <c r="K1071" s="57">
        <v>1500</v>
      </c>
      <c r="L1071" s="56">
        <f t="shared" si="32"/>
        <v>1500</v>
      </c>
      <c r="M1071" s="56" t="e">
        <f>ROUND(J1071*#REF!,2)</f>
        <v>#REF!</v>
      </c>
      <c r="O1071" s="53">
        <f>IF(K1071&gt;0,COUNTIF($K$9:K1071,"&gt;0")," ")</f>
        <v>6</v>
      </c>
      <c r="P1071" s="84"/>
      <c r="Q1071" s="84"/>
      <c r="R1071" s="84"/>
    </row>
    <row r="1072" spans="1:18" s="53" customFormat="1" ht="24">
      <c r="A1072" s="54">
        <v>478</v>
      </c>
      <c r="B1072" s="54">
        <f t="shared" si="31"/>
        <v>478</v>
      </c>
      <c r="C1072" s="55" t="s">
        <v>1306</v>
      </c>
      <c r="D1072" s="55" t="s">
        <v>1306</v>
      </c>
      <c r="E1072" s="55" t="s">
        <v>1307</v>
      </c>
      <c r="F1072" s="55" t="s">
        <v>1900</v>
      </c>
      <c r="G1072" s="78" t="s">
        <v>2900</v>
      </c>
      <c r="H1072" s="78" t="s">
        <v>2910</v>
      </c>
      <c r="I1072" s="164">
        <v>100</v>
      </c>
      <c r="J1072" s="72">
        <f t="shared" si="33"/>
        <v>100</v>
      </c>
      <c r="K1072" s="57">
        <v>2.8</v>
      </c>
      <c r="L1072" s="56">
        <f t="shared" si="32"/>
        <v>280</v>
      </c>
      <c r="M1072" s="56" t="e">
        <f>ROUND(J1072*#REF!,2)</f>
        <v>#REF!</v>
      </c>
      <c r="O1072" s="53">
        <f>IF(K1072&gt;0,COUNTIF($K$9:K1072,"&gt;0")," ")</f>
        <v>7</v>
      </c>
      <c r="P1072" s="84"/>
      <c r="Q1072" s="84"/>
      <c r="R1072" s="84"/>
    </row>
    <row r="1073" spans="1:18" s="53" customFormat="1" ht="13.5" customHeight="1">
      <c r="A1073" s="54">
        <v>479</v>
      </c>
      <c r="B1073" s="54">
        <f t="shared" si="31"/>
        <v>479</v>
      </c>
      <c r="C1073" s="55" t="s">
        <v>1308</v>
      </c>
      <c r="D1073" s="55" t="s">
        <v>1308</v>
      </c>
      <c r="E1073" s="55" t="s">
        <v>1309</v>
      </c>
      <c r="F1073" s="55" t="s">
        <v>1901</v>
      </c>
      <c r="G1073" s="78" t="s">
        <v>2895</v>
      </c>
      <c r="H1073" s="78" t="s">
        <v>2895</v>
      </c>
      <c r="I1073" s="164">
        <v>200</v>
      </c>
      <c r="J1073" s="72">
        <f t="shared" si="33"/>
        <v>200</v>
      </c>
      <c r="K1073" s="57">
        <v>22.99</v>
      </c>
      <c r="L1073" s="56">
        <f t="shared" si="32"/>
        <v>4598</v>
      </c>
      <c r="M1073" s="56" t="e">
        <f>ROUND(J1073*#REF!,2)</f>
        <v>#REF!</v>
      </c>
      <c r="O1073" s="53">
        <f>IF(K1073&gt;0,COUNTIF($K$9:K1073,"&gt;0")," ")</f>
        <v>8</v>
      </c>
      <c r="P1073" s="84"/>
      <c r="Q1073" s="84"/>
      <c r="R1073" s="84"/>
    </row>
    <row r="1074" spans="1:18" s="53" customFormat="1" ht="13.5" customHeight="1">
      <c r="A1074" s="54">
        <v>480</v>
      </c>
      <c r="B1074" s="54">
        <f t="shared" si="31"/>
        <v>480</v>
      </c>
      <c r="C1074" s="55" t="s">
        <v>1310</v>
      </c>
      <c r="D1074" s="55" t="s">
        <v>1310</v>
      </c>
      <c r="E1074" s="55" t="s">
        <v>1311</v>
      </c>
      <c r="F1074" s="55" t="s">
        <v>1902</v>
      </c>
      <c r="G1074" s="78" t="s">
        <v>2895</v>
      </c>
      <c r="H1074" s="78" t="s">
        <v>2895</v>
      </c>
      <c r="I1074" s="164">
        <v>80</v>
      </c>
      <c r="J1074" s="72">
        <f t="shared" si="33"/>
        <v>80</v>
      </c>
      <c r="K1074" s="57">
        <v>35</v>
      </c>
      <c r="L1074" s="56">
        <f t="shared" si="32"/>
        <v>2800</v>
      </c>
      <c r="M1074" s="56" t="e">
        <f>ROUND(J1074*#REF!,2)</f>
        <v>#REF!</v>
      </c>
      <c r="O1074" s="53">
        <f>IF(K1074&gt;0,COUNTIF($K$9:K1074,"&gt;0")," ")</f>
        <v>9</v>
      </c>
      <c r="P1074" s="84"/>
      <c r="Q1074" s="84"/>
      <c r="R1074" s="84"/>
    </row>
    <row r="1075" spans="1:18" s="53" customFormat="1" ht="13.5" customHeight="1">
      <c r="A1075" s="54">
        <v>481</v>
      </c>
      <c r="B1075" s="54">
        <f t="shared" si="31"/>
        <v>481</v>
      </c>
      <c r="C1075" s="55" t="s">
        <v>1312</v>
      </c>
      <c r="D1075" s="55" t="s">
        <v>1312</v>
      </c>
      <c r="E1075" s="55" t="s">
        <v>1313</v>
      </c>
      <c r="F1075" s="55" t="s">
        <v>1903</v>
      </c>
      <c r="G1075" s="78" t="s">
        <v>2895</v>
      </c>
      <c r="H1075" s="78" t="s">
        <v>2895</v>
      </c>
      <c r="I1075" s="164">
        <v>500</v>
      </c>
      <c r="J1075" s="72">
        <f t="shared" si="33"/>
        <v>500</v>
      </c>
      <c r="K1075" s="57">
        <v>27.97</v>
      </c>
      <c r="L1075" s="56">
        <f t="shared" si="32"/>
        <v>13985</v>
      </c>
      <c r="M1075" s="56" t="e">
        <f>ROUND(J1075*#REF!,2)</f>
        <v>#REF!</v>
      </c>
      <c r="O1075" s="53">
        <f>IF(K1075&gt;0,COUNTIF($K$9:K1075,"&gt;0")," ")</f>
        <v>10</v>
      </c>
      <c r="P1075" s="84"/>
      <c r="Q1075" s="84"/>
      <c r="R1075" s="84"/>
    </row>
    <row r="1076" spans="1:18" s="53" customFormat="1" ht="13.5" customHeight="1">
      <c r="A1076" s="54">
        <v>482</v>
      </c>
      <c r="B1076" s="54">
        <f t="shared" si="31"/>
        <v>482</v>
      </c>
      <c r="C1076" s="55" t="s">
        <v>1314</v>
      </c>
      <c r="D1076" s="55" t="s">
        <v>1314</v>
      </c>
      <c r="E1076" s="55" t="s">
        <v>1315</v>
      </c>
      <c r="F1076" s="55" t="s">
        <v>1904</v>
      </c>
      <c r="G1076" s="78" t="s">
        <v>2900</v>
      </c>
      <c r="H1076" s="78" t="s">
        <v>2910</v>
      </c>
      <c r="I1076" s="164">
        <v>15</v>
      </c>
      <c r="J1076" s="72">
        <f t="shared" si="33"/>
        <v>15</v>
      </c>
      <c r="K1076" s="57">
        <v>336</v>
      </c>
      <c r="L1076" s="56">
        <f t="shared" si="32"/>
        <v>5040</v>
      </c>
      <c r="M1076" s="56" t="e">
        <f>ROUND(J1076*#REF!,2)</f>
        <v>#REF!</v>
      </c>
      <c r="O1076" s="53">
        <f>IF(K1076&gt;0,COUNTIF($K$9:K1076,"&gt;0")," ")</f>
        <v>11</v>
      </c>
      <c r="P1076" s="84"/>
      <c r="Q1076" s="84"/>
      <c r="R1076" s="84"/>
    </row>
    <row r="1077" spans="1:18" s="53" customFormat="1" ht="13.5" customHeight="1">
      <c r="A1077" s="54">
        <v>483</v>
      </c>
      <c r="B1077" s="54">
        <f t="shared" si="31"/>
        <v>483</v>
      </c>
      <c r="C1077" s="55" t="s">
        <v>1316</v>
      </c>
      <c r="D1077" s="55" t="s">
        <v>1316</v>
      </c>
      <c r="E1077" s="55" t="s">
        <v>1317</v>
      </c>
      <c r="F1077" s="55" t="s">
        <v>1905</v>
      </c>
      <c r="G1077" s="78" t="s">
        <v>2900</v>
      </c>
      <c r="H1077" s="78" t="s">
        <v>2910</v>
      </c>
      <c r="I1077" s="164">
        <v>25</v>
      </c>
      <c r="J1077" s="72">
        <f t="shared" si="33"/>
        <v>25</v>
      </c>
      <c r="K1077" s="57">
        <v>40</v>
      </c>
      <c r="L1077" s="56">
        <f t="shared" si="32"/>
        <v>1000</v>
      </c>
      <c r="M1077" s="56" t="e">
        <f>ROUND(J1077*#REF!,2)</f>
        <v>#REF!</v>
      </c>
      <c r="O1077" s="53">
        <f>IF(K1077&gt;0,COUNTIF($K$9:K1077,"&gt;0")," ")</f>
        <v>12</v>
      </c>
      <c r="P1077" s="84"/>
      <c r="Q1077" s="84"/>
      <c r="R1077" s="84"/>
    </row>
    <row r="1078" spans="1:18" s="53" customFormat="1" ht="13.5" customHeight="1">
      <c r="A1078" s="54">
        <v>484</v>
      </c>
      <c r="B1078" s="54">
        <f t="shared" si="31"/>
        <v>484</v>
      </c>
      <c r="C1078" s="55" t="s">
        <v>1318</v>
      </c>
      <c r="D1078" s="55" t="s">
        <v>1318</v>
      </c>
      <c r="E1078" s="55" t="s">
        <v>1319</v>
      </c>
      <c r="F1078" s="55" t="s">
        <v>1906</v>
      </c>
      <c r="G1078" s="78" t="s">
        <v>2900</v>
      </c>
      <c r="H1078" s="78" t="s">
        <v>2910</v>
      </c>
      <c r="I1078" s="164">
        <v>10</v>
      </c>
      <c r="J1078" s="72">
        <f t="shared" si="33"/>
        <v>10</v>
      </c>
      <c r="K1078" s="57">
        <v>36</v>
      </c>
      <c r="L1078" s="56">
        <f t="shared" si="32"/>
        <v>360</v>
      </c>
      <c r="M1078" s="56" t="e">
        <f>ROUND(J1078*#REF!,2)</f>
        <v>#REF!</v>
      </c>
      <c r="O1078" s="53">
        <f>IF(K1078&gt;0,COUNTIF($K$9:K1078,"&gt;0")," ")</f>
        <v>13</v>
      </c>
      <c r="P1078" s="84"/>
      <c r="Q1078" s="84"/>
      <c r="R1078" s="84"/>
    </row>
    <row r="1079" spans="1:18" s="53" customFormat="1" ht="15.75" customHeight="1">
      <c r="A1079" s="54" t="s">
        <v>2820</v>
      </c>
      <c r="B1079" s="54" t="str">
        <f t="shared" si="31"/>
        <v> </v>
      </c>
      <c r="C1079" s="55" t="s">
        <v>1320</v>
      </c>
      <c r="D1079" s="55" t="s">
        <v>1320</v>
      </c>
      <c r="E1079" s="55" t="s">
        <v>1970</v>
      </c>
      <c r="F1079" s="55" t="s">
        <v>1907</v>
      </c>
      <c r="G1079" s="78"/>
      <c r="H1079" s="78"/>
      <c r="I1079" s="164"/>
      <c r="J1079" s="72"/>
      <c r="K1079" s="57"/>
      <c r="L1079" s="56"/>
      <c r="M1079" s="56"/>
      <c r="O1079" s="53" t="str">
        <f>IF(K1079&gt;0,COUNTIF($K$9:K1079,"&gt;0")," ")</f>
        <v> </v>
      </c>
      <c r="P1079" s="84"/>
      <c r="Q1079" s="84"/>
      <c r="R1079" s="84"/>
    </row>
    <row r="1080" spans="1:18" s="53" customFormat="1" ht="37.5" customHeight="1">
      <c r="A1080" s="54">
        <v>485</v>
      </c>
      <c r="B1080" s="54">
        <f t="shared" si="31"/>
        <v>485</v>
      </c>
      <c r="C1080" s="55" t="s">
        <v>1321</v>
      </c>
      <c r="D1080" s="55" t="s">
        <v>1321</v>
      </c>
      <c r="E1080" s="55" t="s">
        <v>2891</v>
      </c>
      <c r="F1080" s="55" t="s">
        <v>2526</v>
      </c>
      <c r="G1080" s="78" t="s">
        <v>2896</v>
      </c>
      <c r="H1080" s="78" t="s">
        <v>2911</v>
      </c>
      <c r="I1080" s="164">
        <v>1</v>
      </c>
      <c r="J1080" s="72">
        <f t="shared" si="33"/>
        <v>1</v>
      </c>
      <c r="K1080" s="57">
        <v>40000</v>
      </c>
      <c r="L1080" s="56">
        <f aca="true" t="shared" si="34" ref="L1080:L1092">ROUND(I1080*K1080,2)</f>
        <v>40000</v>
      </c>
      <c r="M1080" s="56" t="e">
        <f>ROUND(J1080*#REF!,2)</f>
        <v>#REF!</v>
      </c>
      <c r="O1080" s="53">
        <f>IF(K1080&gt;0,COUNTIF($K$9:K1080,"&gt;0")," ")</f>
        <v>14</v>
      </c>
      <c r="P1080" s="84"/>
      <c r="Q1080" s="84"/>
      <c r="R1080" s="84"/>
    </row>
    <row r="1081" spans="1:18" s="53" customFormat="1" ht="13.5" customHeight="1">
      <c r="A1081" s="54">
        <v>486</v>
      </c>
      <c r="B1081" s="54">
        <f t="shared" si="31"/>
        <v>486</v>
      </c>
      <c r="C1081" s="55" t="s">
        <v>1322</v>
      </c>
      <c r="D1081" s="55" t="s">
        <v>1322</v>
      </c>
      <c r="E1081" s="55" t="s">
        <v>2893</v>
      </c>
      <c r="F1081" s="55" t="s">
        <v>1908</v>
      </c>
      <c r="G1081" s="78" t="s">
        <v>2896</v>
      </c>
      <c r="H1081" s="78" t="s">
        <v>2911</v>
      </c>
      <c r="I1081" s="164">
        <v>1</v>
      </c>
      <c r="J1081" s="72">
        <f t="shared" si="33"/>
        <v>1</v>
      </c>
      <c r="K1081" s="57">
        <v>5000</v>
      </c>
      <c r="L1081" s="56">
        <f t="shared" si="34"/>
        <v>5000</v>
      </c>
      <c r="M1081" s="56" t="e">
        <f>ROUND(J1081*#REF!,2)</f>
        <v>#REF!</v>
      </c>
      <c r="O1081" s="53">
        <f>IF(K1081&gt;0,COUNTIF($K$9:K1081,"&gt;0")," ")</f>
        <v>15</v>
      </c>
      <c r="P1081" s="84"/>
      <c r="Q1081" s="84"/>
      <c r="R1081" s="84"/>
    </row>
    <row r="1082" spans="1:18" s="53" customFormat="1" ht="13.5" customHeight="1">
      <c r="A1082" s="54">
        <v>487</v>
      </c>
      <c r="B1082" s="54">
        <f t="shared" si="31"/>
        <v>487</v>
      </c>
      <c r="C1082" s="55" t="s">
        <v>1324</v>
      </c>
      <c r="D1082" s="55" t="s">
        <v>1324</v>
      </c>
      <c r="E1082" s="55" t="s">
        <v>1325</v>
      </c>
      <c r="F1082" s="55" t="s">
        <v>1909</v>
      </c>
      <c r="G1082" s="78" t="s">
        <v>2899</v>
      </c>
      <c r="H1082" s="78" t="s">
        <v>2899</v>
      </c>
      <c r="I1082" s="164">
        <v>3000</v>
      </c>
      <c r="J1082" s="72">
        <f t="shared" si="33"/>
        <v>3000</v>
      </c>
      <c r="K1082" s="57">
        <v>11.36</v>
      </c>
      <c r="L1082" s="56">
        <f t="shared" si="34"/>
        <v>34080</v>
      </c>
      <c r="M1082" s="56" t="e">
        <f>ROUND(J1082*#REF!,2)</f>
        <v>#REF!</v>
      </c>
      <c r="O1082" s="53">
        <f>IF(K1082&gt;0,COUNTIF($K$9:K1082,"&gt;0")," ")</f>
        <v>16</v>
      </c>
      <c r="P1082" s="84"/>
      <c r="Q1082" s="84"/>
      <c r="R1082" s="84"/>
    </row>
    <row r="1083" spans="1:18" s="53" customFormat="1" ht="13.5" customHeight="1">
      <c r="A1083" s="54">
        <v>488</v>
      </c>
      <c r="B1083" s="54">
        <f t="shared" si="31"/>
        <v>488</v>
      </c>
      <c r="C1083" s="55" t="s">
        <v>1326</v>
      </c>
      <c r="D1083" s="55" t="s">
        <v>1326</v>
      </c>
      <c r="E1083" s="55" t="s">
        <v>1327</v>
      </c>
      <c r="F1083" s="55" t="s">
        <v>1910</v>
      </c>
      <c r="G1083" s="78" t="s">
        <v>2903</v>
      </c>
      <c r="H1083" s="78" t="s">
        <v>2903</v>
      </c>
      <c r="I1083" s="164">
        <v>800</v>
      </c>
      <c r="J1083" s="72">
        <f t="shared" si="33"/>
        <v>800</v>
      </c>
      <c r="K1083" s="57">
        <v>10.24</v>
      </c>
      <c r="L1083" s="56">
        <f t="shared" si="34"/>
        <v>8192</v>
      </c>
      <c r="M1083" s="56" t="e">
        <f>ROUND(J1083*#REF!,2)</f>
        <v>#REF!</v>
      </c>
      <c r="O1083" s="53">
        <f>IF(K1083&gt;0,COUNTIF($K$9:K1083,"&gt;0")," ")</f>
        <v>17</v>
      </c>
      <c r="P1083" s="84"/>
      <c r="Q1083" s="84"/>
      <c r="R1083" s="84"/>
    </row>
    <row r="1084" spans="1:18" s="53" customFormat="1" ht="13.5" customHeight="1">
      <c r="A1084" s="54">
        <v>489</v>
      </c>
      <c r="B1084" s="54">
        <f t="shared" si="31"/>
        <v>489</v>
      </c>
      <c r="C1084" s="55" t="s">
        <v>1328</v>
      </c>
      <c r="D1084" s="55" t="s">
        <v>1328</v>
      </c>
      <c r="E1084" s="55" t="s">
        <v>1329</v>
      </c>
      <c r="F1084" s="55" t="s">
        <v>1911</v>
      </c>
      <c r="G1084" s="78" t="s">
        <v>2903</v>
      </c>
      <c r="H1084" s="78" t="s">
        <v>2903</v>
      </c>
      <c r="I1084" s="164">
        <v>4000</v>
      </c>
      <c r="J1084" s="72">
        <f t="shared" si="33"/>
        <v>4000</v>
      </c>
      <c r="K1084" s="57">
        <v>3.2</v>
      </c>
      <c r="L1084" s="56">
        <f t="shared" si="34"/>
        <v>12800</v>
      </c>
      <c r="M1084" s="56" t="e">
        <f>ROUND(J1084*#REF!,2)</f>
        <v>#REF!</v>
      </c>
      <c r="O1084" s="53">
        <f>IF(K1084&gt;0,COUNTIF($K$9:K1084,"&gt;0")," ")</f>
        <v>18</v>
      </c>
      <c r="P1084" s="84"/>
      <c r="Q1084" s="84"/>
      <c r="R1084" s="84"/>
    </row>
    <row r="1085" spans="1:18" s="53" customFormat="1" ht="13.5" customHeight="1">
      <c r="A1085" s="54">
        <v>490</v>
      </c>
      <c r="B1085" s="54">
        <f t="shared" si="31"/>
        <v>490</v>
      </c>
      <c r="C1085" s="55" t="s">
        <v>1330</v>
      </c>
      <c r="D1085" s="55" t="s">
        <v>1330</v>
      </c>
      <c r="E1085" s="55" t="s">
        <v>1331</v>
      </c>
      <c r="F1085" s="55" t="s">
        <v>1912</v>
      </c>
      <c r="G1085" s="78" t="s">
        <v>2899</v>
      </c>
      <c r="H1085" s="78" t="s">
        <v>2899</v>
      </c>
      <c r="I1085" s="164">
        <v>900</v>
      </c>
      <c r="J1085" s="72">
        <f t="shared" si="33"/>
        <v>900</v>
      </c>
      <c r="K1085" s="57">
        <v>6.8</v>
      </c>
      <c r="L1085" s="56">
        <f t="shared" si="34"/>
        <v>6120</v>
      </c>
      <c r="M1085" s="56" t="e">
        <f>ROUND(J1085*#REF!,2)</f>
        <v>#REF!</v>
      </c>
      <c r="O1085" s="53">
        <f>IF(K1085&gt;0,COUNTIF($K$9:K1085,"&gt;0")," ")</f>
        <v>19</v>
      </c>
      <c r="P1085" s="84"/>
      <c r="Q1085" s="84"/>
      <c r="R1085" s="84"/>
    </row>
    <row r="1086" spans="1:18" s="53" customFormat="1" ht="13.5" customHeight="1">
      <c r="A1086" s="54">
        <v>491</v>
      </c>
      <c r="B1086" s="54">
        <f t="shared" si="31"/>
        <v>491</v>
      </c>
      <c r="C1086" s="55" t="s">
        <v>1332</v>
      </c>
      <c r="D1086" s="55" t="s">
        <v>1332</v>
      </c>
      <c r="E1086" s="55" t="s">
        <v>1333</v>
      </c>
      <c r="F1086" s="55" t="s">
        <v>1913</v>
      </c>
      <c r="G1086" s="78" t="s">
        <v>2899</v>
      </c>
      <c r="H1086" s="78" t="s">
        <v>2899</v>
      </c>
      <c r="I1086" s="164">
        <v>800</v>
      </c>
      <c r="J1086" s="72">
        <f t="shared" si="33"/>
        <v>800</v>
      </c>
      <c r="K1086" s="57">
        <v>4.94</v>
      </c>
      <c r="L1086" s="56">
        <f t="shared" si="34"/>
        <v>3952</v>
      </c>
      <c r="M1086" s="56" t="e">
        <f>ROUND(J1086*#REF!,2)</f>
        <v>#REF!</v>
      </c>
      <c r="O1086" s="53">
        <f>IF(K1086&gt;0,COUNTIF($K$9:K1086,"&gt;0")," ")</f>
        <v>20</v>
      </c>
      <c r="P1086" s="84"/>
      <c r="Q1086" s="84"/>
      <c r="R1086" s="84"/>
    </row>
    <row r="1087" spans="1:18" s="53" customFormat="1" ht="13.5" customHeight="1">
      <c r="A1087" s="54">
        <v>492</v>
      </c>
      <c r="B1087" s="54">
        <f t="shared" si="31"/>
        <v>492</v>
      </c>
      <c r="C1087" s="55" t="s">
        <v>1334</v>
      </c>
      <c r="D1087" s="55" t="s">
        <v>1334</v>
      </c>
      <c r="E1087" s="55" t="s">
        <v>1335</v>
      </c>
      <c r="F1087" s="55" t="s">
        <v>1914</v>
      </c>
      <c r="G1087" s="78" t="s">
        <v>2900</v>
      </c>
      <c r="H1087" s="78" t="s">
        <v>2910</v>
      </c>
      <c r="I1087" s="164">
        <v>3</v>
      </c>
      <c r="J1087" s="72">
        <f t="shared" si="33"/>
        <v>3</v>
      </c>
      <c r="K1087" s="57">
        <v>1528</v>
      </c>
      <c r="L1087" s="56">
        <f t="shared" si="34"/>
        <v>4584</v>
      </c>
      <c r="M1087" s="56" t="e">
        <f>ROUND(J1087*#REF!,2)</f>
        <v>#REF!</v>
      </c>
      <c r="O1087" s="53">
        <f>IF(K1087&gt;0,COUNTIF($K$9:K1087,"&gt;0")," ")</f>
        <v>21</v>
      </c>
      <c r="P1087" s="84"/>
      <c r="Q1087" s="84"/>
      <c r="R1087" s="84"/>
    </row>
    <row r="1088" spans="1:18" s="53" customFormat="1" ht="13.5" customHeight="1">
      <c r="A1088" s="54">
        <v>493</v>
      </c>
      <c r="B1088" s="54">
        <f t="shared" si="31"/>
        <v>493</v>
      </c>
      <c r="C1088" s="55" t="s">
        <v>1336</v>
      </c>
      <c r="D1088" s="55" t="s">
        <v>1336</v>
      </c>
      <c r="E1088" s="55" t="s">
        <v>1337</v>
      </c>
      <c r="F1088" s="55" t="s">
        <v>1915</v>
      </c>
      <c r="G1088" s="78" t="s">
        <v>2900</v>
      </c>
      <c r="H1088" s="78" t="s">
        <v>2910</v>
      </c>
      <c r="I1088" s="164">
        <v>3</v>
      </c>
      <c r="J1088" s="72">
        <f t="shared" si="33"/>
        <v>3</v>
      </c>
      <c r="K1088" s="57">
        <v>6800</v>
      </c>
      <c r="L1088" s="56">
        <f t="shared" si="34"/>
        <v>20400</v>
      </c>
      <c r="M1088" s="56" t="e">
        <f>ROUND(J1088*#REF!,2)</f>
        <v>#REF!</v>
      </c>
      <c r="O1088" s="53">
        <f>IF(K1088&gt;0,COUNTIF($K$9:K1088,"&gt;0")," ")</f>
        <v>22</v>
      </c>
      <c r="P1088" s="84"/>
      <c r="Q1088" s="84"/>
      <c r="R1088" s="84"/>
    </row>
    <row r="1089" spans="1:18" s="53" customFormat="1" ht="13.5" customHeight="1">
      <c r="A1089" s="54">
        <v>494</v>
      </c>
      <c r="B1089" s="54">
        <f t="shared" si="31"/>
        <v>494</v>
      </c>
      <c r="C1089" s="55" t="s">
        <v>1338</v>
      </c>
      <c r="D1089" s="55" t="s">
        <v>1338</v>
      </c>
      <c r="E1089" s="55" t="s">
        <v>1339</v>
      </c>
      <c r="F1089" s="55" t="s">
        <v>1916</v>
      </c>
      <c r="G1089" s="78" t="s">
        <v>2900</v>
      </c>
      <c r="H1089" s="78" t="s">
        <v>2910</v>
      </c>
      <c r="I1089" s="164">
        <v>6</v>
      </c>
      <c r="J1089" s="72">
        <f t="shared" si="33"/>
        <v>6</v>
      </c>
      <c r="K1089" s="57">
        <v>2500</v>
      </c>
      <c r="L1089" s="56">
        <f t="shared" si="34"/>
        <v>15000</v>
      </c>
      <c r="M1089" s="56" t="e">
        <f>ROUND(J1089*#REF!,2)</f>
        <v>#REF!</v>
      </c>
      <c r="O1089" s="53">
        <f>IF(K1089&gt;0,COUNTIF($K$9:K1089,"&gt;0")," ")</f>
        <v>23</v>
      </c>
      <c r="P1089" s="84"/>
      <c r="Q1089" s="84"/>
      <c r="R1089" s="84"/>
    </row>
    <row r="1090" spans="1:18" s="53" customFormat="1" ht="13.5" customHeight="1">
      <c r="A1090" s="54">
        <v>495</v>
      </c>
      <c r="B1090" s="54">
        <f t="shared" si="31"/>
        <v>495</v>
      </c>
      <c r="C1090" s="55" t="s">
        <v>1340</v>
      </c>
      <c r="D1090" s="55" t="s">
        <v>1340</v>
      </c>
      <c r="E1090" s="55" t="s">
        <v>1341</v>
      </c>
      <c r="F1090" s="55" t="s">
        <v>1917</v>
      </c>
      <c r="G1090" s="78" t="s">
        <v>2896</v>
      </c>
      <c r="H1090" s="78" t="s">
        <v>2911</v>
      </c>
      <c r="I1090" s="164">
        <v>1</v>
      </c>
      <c r="J1090" s="72">
        <f t="shared" si="33"/>
        <v>1</v>
      </c>
      <c r="K1090" s="57">
        <v>800</v>
      </c>
      <c r="L1090" s="56">
        <f t="shared" si="34"/>
        <v>800</v>
      </c>
      <c r="M1090" s="56" t="e">
        <f>ROUND(J1090*#REF!,2)</f>
        <v>#REF!</v>
      </c>
      <c r="O1090" s="53">
        <f>IF(K1090&gt;0,COUNTIF($K$9:K1090,"&gt;0")," ")</f>
        <v>24</v>
      </c>
      <c r="P1090" s="84"/>
      <c r="Q1090" s="84"/>
      <c r="R1090" s="84"/>
    </row>
    <row r="1091" spans="1:18" s="53" customFormat="1" ht="13.5" customHeight="1">
      <c r="A1091" s="54">
        <v>496</v>
      </c>
      <c r="B1091" s="54">
        <f t="shared" si="31"/>
        <v>496</v>
      </c>
      <c r="C1091" s="55" t="s">
        <v>1342</v>
      </c>
      <c r="D1091" s="55" t="s">
        <v>1342</v>
      </c>
      <c r="E1091" s="55" t="s">
        <v>1343</v>
      </c>
      <c r="F1091" s="55" t="s">
        <v>1918</v>
      </c>
      <c r="G1091" s="78" t="s">
        <v>2900</v>
      </c>
      <c r="H1091" s="78" t="s">
        <v>2910</v>
      </c>
      <c r="I1091" s="164">
        <v>50</v>
      </c>
      <c r="J1091" s="72">
        <f t="shared" si="33"/>
        <v>50</v>
      </c>
      <c r="K1091" s="57">
        <v>40</v>
      </c>
      <c r="L1091" s="56">
        <f t="shared" si="34"/>
        <v>2000</v>
      </c>
      <c r="M1091" s="56" t="e">
        <f>ROUND(J1091*#REF!,2)</f>
        <v>#REF!</v>
      </c>
      <c r="P1091" s="84"/>
      <c r="Q1091" s="84"/>
      <c r="R1091" s="84"/>
    </row>
    <row r="1092" spans="1:18" s="53" customFormat="1" ht="13.5" customHeight="1">
      <c r="A1092" s="54">
        <v>497</v>
      </c>
      <c r="B1092" s="54">
        <f t="shared" si="31"/>
        <v>497</v>
      </c>
      <c r="C1092" s="55" t="s">
        <v>2892</v>
      </c>
      <c r="D1092" s="55" t="s">
        <v>2892</v>
      </c>
      <c r="E1092" s="55" t="s">
        <v>1323</v>
      </c>
      <c r="F1092" s="55" t="s">
        <v>2909</v>
      </c>
      <c r="G1092" s="78" t="s">
        <v>2900</v>
      </c>
      <c r="H1092" s="78" t="s">
        <v>2910</v>
      </c>
      <c r="I1092" s="164">
        <v>5</v>
      </c>
      <c r="J1092" s="72">
        <f t="shared" si="33"/>
        <v>5</v>
      </c>
      <c r="K1092" s="57">
        <v>2000</v>
      </c>
      <c r="L1092" s="56">
        <f t="shared" si="34"/>
        <v>10000</v>
      </c>
      <c r="M1092" s="56" t="e">
        <f>ROUND(J1092*#REF!,2)</f>
        <v>#REF!</v>
      </c>
      <c r="O1092" s="53">
        <f>IF(K1092&gt;0,COUNTIF($K$9:K1092,"&gt;0")," ")</f>
        <v>26</v>
      </c>
      <c r="P1092" s="84"/>
      <c r="Q1092" s="84"/>
      <c r="R1092" s="84"/>
    </row>
    <row r="1093" spans="1:15" s="53" customFormat="1" ht="12.75">
      <c r="A1093" s="23"/>
      <c r="B1093" s="23"/>
      <c r="C1093" s="17"/>
      <c r="D1093" s="17"/>
      <c r="E1093" s="8"/>
      <c r="F1093" s="8"/>
      <c r="G1093" s="121"/>
      <c r="H1093" s="121"/>
      <c r="I1093" s="164"/>
      <c r="J1093" s="72"/>
      <c r="K1093" s="78"/>
      <c r="L1093" s="49"/>
      <c r="M1093" s="49"/>
      <c r="O1093" s="30"/>
    </row>
    <row r="1094" spans="1:15" s="53" customFormat="1" ht="15" customHeight="1">
      <c r="A1094" s="18"/>
      <c r="B1094" s="18"/>
      <c r="C1094" s="68"/>
      <c r="D1094" s="97"/>
      <c r="E1094" s="201" t="s">
        <v>1350</v>
      </c>
      <c r="F1094" s="202"/>
      <c r="G1094" s="202"/>
      <c r="H1094" s="202"/>
      <c r="I1094" s="202"/>
      <c r="J1094" s="202"/>
      <c r="K1094" s="202"/>
      <c r="L1094" s="94">
        <f>SUM(L1066:L1092)</f>
        <v>341533.4</v>
      </c>
      <c r="M1094" s="94" t="e">
        <f>SUM(M1066:M1092)</f>
        <v>#REF!</v>
      </c>
      <c r="O1094" s="30"/>
    </row>
    <row r="1095" spans="1:15" s="53" customFormat="1" ht="12.75" hidden="1">
      <c r="A1095" s="18"/>
      <c r="B1095" s="18"/>
      <c r="C1095" s="68"/>
      <c r="D1095" s="97"/>
      <c r="E1095" s="201" t="s">
        <v>2838</v>
      </c>
      <c r="F1095" s="202"/>
      <c r="G1095" s="202"/>
      <c r="H1095" s="202"/>
      <c r="I1095" s="202"/>
      <c r="J1095" s="202"/>
      <c r="K1095" s="202"/>
      <c r="L1095" s="94">
        <f>L1094</f>
        <v>341533.4</v>
      </c>
      <c r="M1095" s="94" t="e">
        <f>M1094</f>
        <v>#REF!</v>
      </c>
      <c r="O1095" s="30"/>
    </row>
    <row r="1096" spans="1:15" s="53" customFormat="1" ht="15">
      <c r="A1096" s="7"/>
      <c r="B1096" s="7"/>
      <c r="C1096" s="24"/>
      <c r="D1096" s="24"/>
      <c r="E1096" s="24"/>
      <c r="F1096" s="24"/>
      <c r="G1096" s="134"/>
      <c r="H1096" s="134"/>
      <c r="I1096" s="182"/>
      <c r="J1096" s="156"/>
      <c r="K1096" s="20"/>
      <c r="L1096" s="21"/>
      <c r="M1096" s="99"/>
      <c r="O1096" s="30"/>
    </row>
    <row r="1097" spans="1:15" s="53" customFormat="1" ht="12.75">
      <c r="A1097" s="7"/>
      <c r="B1097" s="7"/>
      <c r="C1097" s="24"/>
      <c r="D1097" s="24"/>
      <c r="E1097" s="24"/>
      <c r="F1097" s="24"/>
      <c r="G1097" s="134"/>
      <c r="H1097" s="134"/>
      <c r="I1097" s="183"/>
      <c r="J1097" s="157"/>
      <c r="K1097" s="3"/>
      <c r="L1097" s="3"/>
      <c r="M1097" s="99"/>
      <c r="O1097" s="30"/>
    </row>
    <row r="1098" spans="1:15" s="53" customFormat="1" ht="12.75">
      <c r="A1098" s="7"/>
      <c r="B1098" s="7"/>
      <c r="C1098" s="24"/>
      <c r="D1098" s="194"/>
      <c r="E1098" s="24"/>
      <c r="F1098" s="24"/>
      <c r="G1098" s="134"/>
      <c r="H1098" s="134"/>
      <c r="I1098" s="183"/>
      <c r="J1098" s="157"/>
      <c r="K1098" s="3"/>
      <c r="L1098" s="3"/>
      <c r="M1098" s="99"/>
      <c r="O1098" s="30"/>
    </row>
    <row r="1099" spans="1:15" s="53" customFormat="1" ht="18" customHeight="1">
      <c r="A1099" s="7"/>
      <c r="B1099" s="7"/>
      <c r="C1099" s="24"/>
      <c r="D1099" s="24"/>
      <c r="E1099" s="215" t="s">
        <v>2874</v>
      </c>
      <c r="F1099" s="216"/>
      <c r="G1099" s="216"/>
      <c r="H1099" s="216"/>
      <c r="I1099" s="216"/>
      <c r="J1099" s="216"/>
      <c r="K1099" s="216"/>
      <c r="L1099" s="216"/>
      <c r="M1099" s="217"/>
      <c r="O1099" s="30"/>
    </row>
    <row r="1100" spans="1:15" s="53" customFormat="1" ht="12.75" customHeight="1" hidden="1">
      <c r="A1100" s="7"/>
      <c r="B1100" s="7"/>
      <c r="C1100" s="24"/>
      <c r="D1100" s="24"/>
      <c r="E1100" s="198" t="s">
        <v>2875</v>
      </c>
      <c r="F1100" s="199"/>
      <c r="G1100" s="199"/>
      <c r="H1100" s="199"/>
      <c r="I1100" s="199"/>
      <c r="J1100" s="199"/>
      <c r="K1100" s="199"/>
      <c r="L1100" s="199"/>
      <c r="M1100" s="200"/>
      <c r="O1100" s="30"/>
    </row>
    <row r="1101" spans="1:15" s="53" customFormat="1" ht="12.75">
      <c r="A1101" s="7"/>
      <c r="B1101" s="7"/>
      <c r="C1101" s="22"/>
      <c r="D1101" s="22"/>
      <c r="E1101" s="38"/>
      <c r="F1101" s="38"/>
      <c r="G1101" s="135"/>
      <c r="H1101" s="135"/>
      <c r="I1101" s="184"/>
      <c r="J1101" s="158"/>
      <c r="K1101" s="38"/>
      <c r="L1101" s="38"/>
      <c r="M1101" s="99"/>
      <c r="O1101" s="30"/>
    </row>
    <row r="1102" spans="1:15" s="101" customFormat="1" ht="15.75" customHeight="1">
      <c r="A1102" s="7"/>
      <c r="B1102" s="7"/>
      <c r="C1102" s="25"/>
      <c r="D1102" s="25"/>
      <c r="E1102" s="201" t="s">
        <v>5</v>
      </c>
      <c r="F1102" s="202"/>
      <c r="G1102" s="202"/>
      <c r="H1102" s="202"/>
      <c r="I1102" s="202"/>
      <c r="J1102" s="202"/>
      <c r="K1102" s="202"/>
      <c r="L1102" s="189">
        <f>L1059</f>
        <v>0</v>
      </c>
      <c r="M1102" s="100">
        <f>L1102</f>
        <v>0</v>
      </c>
      <c r="O1102" s="30"/>
    </row>
    <row r="1103" spans="1:15" s="101" customFormat="1" ht="15.75" customHeight="1" hidden="1">
      <c r="A1103" s="7"/>
      <c r="B1103" s="7"/>
      <c r="C1103" s="25"/>
      <c r="D1103" s="25"/>
      <c r="E1103" s="196" t="s">
        <v>2830</v>
      </c>
      <c r="F1103" s="197"/>
      <c r="G1103" s="197"/>
      <c r="H1103" s="197"/>
      <c r="I1103" s="197"/>
      <c r="J1103" s="197"/>
      <c r="K1103" s="98"/>
      <c r="L1103" s="189">
        <f>L1102</f>
        <v>0</v>
      </c>
      <c r="M1103" s="100">
        <f>L1103</f>
        <v>0</v>
      </c>
      <c r="O1103" s="30"/>
    </row>
    <row r="1104" spans="1:15" s="101" customFormat="1" ht="15.75" customHeight="1">
      <c r="A1104" s="102"/>
      <c r="B1104" s="102"/>
      <c r="C1104" s="102"/>
      <c r="D1104" s="102"/>
      <c r="E1104" s="203" t="s">
        <v>2813</v>
      </c>
      <c r="F1104" s="204"/>
      <c r="G1104" s="204"/>
      <c r="H1104" s="204"/>
      <c r="I1104" s="204"/>
      <c r="J1104" s="204"/>
      <c r="K1104" s="204"/>
      <c r="L1104" s="189">
        <v>0</v>
      </c>
      <c r="M1104" s="100">
        <f>L1104</f>
        <v>0</v>
      </c>
      <c r="O1104" s="30"/>
    </row>
    <row r="1105" spans="1:15" s="101" customFormat="1" ht="15.75" customHeight="1" hidden="1">
      <c r="A1105" s="102"/>
      <c r="B1105" s="102"/>
      <c r="C1105" s="102"/>
      <c r="D1105" s="102"/>
      <c r="E1105" s="196" t="s">
        <v>2831</v>
      </c>
      <c r="F1105" s="197"/>
      <c r="G1105" s="197"/>
      <c r="H1105" s="197"/>
      <c r="I1105" s="197"/>
      <c r="J1105" s="197"/>
      <c r="K1105" s="103"/>
      <c r="L1105" s="189">
        <f>L1104</f>
        <v>0</v>
      </c>
      <c r="M1105" s="100">
        <f>L1105</f>
        <v>0</v>
      </c>
      <c r="O1105" s="30"/>
    </row>
    <row r="1106" spans="1:15" s="101" customFormat="1" ht="15.75" customHeight="1">
      <c r="A1106" s="102"/>
      <c r="B1106" s="102"/>
      <c r="C1106" s="102"/>
      <c r="D1106" s="102"/>
      <c r="E1106" s="201" t="s">
        <v>2814</v>
      </c>
      <c r="F1106" s="202"/>
      <c r="G1106" s="202"/>
      <c r="H1106" s="202"/>
      <c r="I1106" s="202"/>
      <c r="J1106" s="202"/>
      <c r="K1106" s="202"/>
      <c r="L1106" s="189">
        <f>L1102+L1104</f>
        <v>0</v>
      </c>
      <c r="M1106" s="100">
        <f>L1106</f>
        <v>0</v>
      </c>
      <c r="O1106" s="30"/>
    </row>
    <row r="1107" spans="1:15" s="101" customFormat="1" ht="27.75" customHeight="1" hidden="1">
      <c r="A1107" s="102"/>
      <c r="B1107" s="102"/>
      <c r="C1107" s="102"/>
      <c r="D1107" s="102"/>
      <c r="E1107" s="201" t="s">
        <v>2832</v>
      </c>
      <c r="F1107" s="202"/>
      <c r="G1107" s="202"/>
      <c r="H1107" s="202"/>
      <c r="I1107" s="202"/>
      <c r="J1107" s="202"/>
      <c r="K1107" s="202"/>
      <c r="L1107" s="189">
        <f>L1106</f>
        <v>0</v>
      </c>
      <c r="M1107" s="100">
        <f aca="true" t="shared" si="35" ref="M1107:M1115">L1107</f>
        <v>0</v>
      </c>
      <c r="O1107" s="30"/>
    </row>
    <row r="1108" spans="1:15" s="101" customFormat="1" ht="15.75" customHeight="1">
      <c r="A1108" s="102"/>
      <c r="B1108" s="102"/>
      <c r="C1108" s="102"/>
      <c r="D1108" s="102"/>
      <c r="E1108" s="201" t="s">
        <v>6</v>
      </c>
      <c r="F1108" s="202"/>
      <c r="G1108" s="202"/>
      <c r="H1108" s="202"/>
      <c r="I1108" s="202"/>
      <c r="J1108" s="202"/>
      <c r="K1108" s="202"/>
      <c r="L1108" s="189">
        <v>13828549.08</v>
      </c>
      <c r="M1108" s="100">
        <f t="shared" si="35"/>
        <v>13828549.08</v>
      </c>
      <c r="O1108" s="30"/>
    </row>
    <row r="1109" spans="1:15" s="101" customFormat="1" ht="15.75" customHeight="1" hidden="1">
      <c r="A1109" s="102"/>
      <c r="B1109" s="102"/>
      <c r="C1109" s="102"/>
      <c r="D1109" s="102"/>
      <c r="E1109" s="196" t="s">
        <v>2833</v>
      </c>
      <c r="F1109" s="197"/>
      <c r="G1109" s="197"/>
      <c r="H1109" s="197"/>
      <c r="I1109" s="197"/>
      <c r="J1109" s="197"/>
      <c r="K1109" s="197"/>
      <c r="L1109" s="100">
        <f>L1108</f>
        <v>13828549.08</v>
      </c>
      <c r="M1109" s="100">
        <f t="shared" si="35"/>
        <v>13828549.08</v>
      </c>
      <c r="O1109" s="30"/>
    </row>
    <row r="1110" spans="1:15" s="101" customFormat="1" ht="15.75" customHeight="1">
      <c r="A1110" s="102"/>
      <c r="B1110" s="102"/>
      <c r="C1110" s="102"/>
      <c r="D1110" s="102"/>
      <c r="E1110" s="201" t="s">
        <v>7</v>
      </c>
      <c r="F1110" s="202"/>
      <c r="G1110" s="202"/>
      <c r="H1110" s="202"/>
      <c r="I1110" s="202"/>
      <c r="J1110" s="202"/>
      <c r="K1110" s="202"/>
      <c r="L1110" s="117">
        <f>(L1108-L1106)/(L1108)</f>
        <v>1</v>
      </c>
      <c r="M1110" s="100">
        <f t="shared" si="35"/>
        <v>1</v>
      </c>
      <c r="O1110" s="30"/>
    </row>
    <row r="1111" spans="1:15" s="101" customFormat="1" ht="15.75" customHeight="1" hidden="1">
      <c r="A1111" s="102"/>
      <c r="B1111" s="102"/>
      <c r="C1111" s="102"/>
      <c r="D1111" s="102"/>
      <c r="E1111" s="196" t="s">
        <v>2834</v>
      </c>
      <c r="F1111" s="197"/>
      <c r="G1111" s="197"/>
      <c r="H1111" s="197"/>
      <c r="I1111" s="197"/>
      <c r="J1111" s="197"/>
      <c r="K1111" s="197"/>
      <c r="L1111" s="100">
        <f>L1110</f>
        <v>1</v>
      </c>
      <c r="M1111" s="100">
        <f t="shared" si="35"/>
        <v>1</v>
      </c>
      <c r="O1111" s="30"/>
    </row>
    <row r="1112" spans="1:15" ht="15.75" customHeight="1">
      <c r="A1112" s="104"/>
      <c r="B1112" s="104"/>
      <c r="C1112" s="104"/>
      <c r="D1112" s="104"/>
      <c r="E1112" s="201" t="s">
        <v>8</v>
      </c>
      <c r="F1112" s="202"/>
      <c r="G1112" s="202"/>
      <c r="H1112" s="202"/>
      <c r="I1112" s="202"/>
      <c r="J1112" s="202"/>
      <c r="K1112" s="202"/>
      <c r="L1112" s="189">
        <f>L1094</f>
        <v>341533.4</v>
      </c>
      <c r="M1112" s="100">
        <f t="shared" si="35"/>
        <v>341533.4</v>
      </c>
      <c r="N1112" s="38"/>
      <c r="O1112" s="30"/>
    </row>
    <row r="1113" spans="1:15" ht="15.75" customHeight="1" hidden="1">
      <c r="A1113" s="104"/>
      <c r="B1113" s="104"/>
      <c r="C1113" s="104"/>
      <c r="D1113" s="104"/>
      <c r="E1113" s="196" t="s">
        <v>2835</v>
      </c>
      <c r="F1113" s="197"/>
      <c r="G1113" s="197"/>
      <c r="H1113" s="197"/>
      <c r="I1113" s="197"/>
      <c r="J1113" s="197"/>
      <c r="K1113" s="197"/>
      <c r="L1113" s="189">
        <f>L1112</f>
        <v>341533.4</v>
      </c>
      <c r="M1113" s="100">
        <f t="shared" si="35"/>
        <v>341533.4</v>
      </c>
      <c r="N1113" s="38"/>
      <c r="O1113" s="30"/>
    </row>
    <row r="1114" spans="1:15" ht="15.75" customHeight="1">
      <c r="A1114" s="104"/>
      <c r="B1114" s="104"/>
      <c r="C1114" s="104"/>
      <c r="D1114" s="104"/>
      <c r="E1114" s="206" t="s">
        <v>2836</v>
      </c>
      <c r="F1114" s="207"/>
      <c r="G1114" s="207"/>
      <c r="H1114" s="207"/>
      <c r="I1114" s="207"/>
      <c r="J1114" s="207"/>
      <c r="K1114" s="207"/>
      <c r="L1114" s="189">
        <f>L1112+L1106</f>
        <v>341533.4</v>
      </c>
      <c r="M1114" s="100">
        <f t="shared" si="35"/>
        <v>341533.4</v>
      </c>
      <c r="N1114" s="38"/>
      <c r="O1114" s="30"/>
    </row>
    <row r="1115" spans="1:15" s="53" customFormat="1" ht="12.75" customHeight="1" hidden="1">
      <c r="A1115" s="70"/>
      <c r="B1115" s="70"/>
      <c r="C1115" s="105"/>
      <c r="D1115" s="105"/>
      <c r="E1115" s="208" t="s">
        <v>2837</v>
      </c>
      <c r="F1115" s="209"/>
      <c r="G1115" s="209"/>
      <c r="H1115" s="209"/>
      <c r="I1115" s="209"/>
      <c r="J1115" s="209"/>
      <c r="K1115" s="209"/>
      <c r="L1115" s="100">
        <f>L1114</f>
        <v>341533.4</v>
      </c>
      <c r="M1115" s="100">
        <f t="shared" si="35"/>
        <v>341533.4</v>
      </c>
      <c r="O1115" s="30"/>
    </row>
    <row r="1116" spans="1:15" s="53" customFormat="1" ht="12.75">
      <c r="A1116" s="70"/>
      <c r="B1116" s="70"/>
      <c r="C1116" s="105"/>
      <c r="D1116" s="105"/>
      <c r="E1116" s="38"/>
      <c r="F1116" s="38"/>
      <c r="G1116" s="135"/>
      <c r="H1116" s="135"/>
      <c r="I1116" s="184"/>
      <c r="J1116" s="158"/>
      <c r="K1116" s="38"/>
      <c r="L1116" s="38"/>
      <c r="O1116" s="30"/>
    </row>
    <row r="1117" spans="1:15" s="53" customFormat="1" ht="12.75">
      <c r="A1117" s="70"/>
      <c r="B1117" s="70"/>
      <c r="C1117" s="105"/>
      <c r="D1117" s="105"/>
      <c r="E1117" s="41" t="s">
        <v>12</v>
      </c>
      <c r="F1117" s="41" t="s">
        <v>12</v>
      </c>
      <c r="G1117" s="41" t="s">
        <v>12</v>
      </c>
      <c r="H1117" s="38"/>
      <c r="I1117" s="38"/>
      <c r="J1117" s="38"/>
      <c r="K1117" s="38"/>
      <c r="L1117" s="38"/>
      <c r="O1117" s="30"/>
    </row>
    <row r="1118" spans="1:15" s="101" customFormat="1" ht="12.75">
      <c r="A1118" s="102"/>
      <c r="B1118" s="102"/>
      <c r="C1118" s="106"/>
      <c r="D1118" s="106"/>
      <c r="E1118" s="38"/>
      <c r="F1118" s="38"/>
      <c r="G1118" s="38"/>
      <c r="H1118" s="38"/>
      <c r="I1118" s="38"/>
      <c r="J1118" s="38"/>
      <c r="K1118" s="38"/>
      <c r="L1118" s="38"/>
      <c r="O1118" s="30"/>
    </row>
    <row r="1119" spans="1:15" s="101" customFormat="1" ht="30" customHeight="1">
      <c r="A1119" s="102"/>
      <c r="B1119" s="102"/>
      <c r="C1119" s="106"/>
      <c r="D1119" s="106"/>
      <c r="E1119" s="118" t="s">
        <v>9</v>
      </c>
      <c r="F1119" s="218" t="s">
        <v>2917</v>
      </c>
      <c r="G1119" s="218"/>
      <c r="H1119" s="218"/>
      <c r="I1119" s="218"/>
      <c r="J1119" s="218"/>
      <c r="K1119" s="218"/>
      <c r="L1119" s="218"/>
      <c r="O1119" s="30"/>
    </row>
    <row r="1120" spans="1:15" ht="30" customHeight="1">
      <c r="A1120" s="104"/>
      <c r="B1120" s="104"/>
      <c r="C1120" s="107"/>
      <c r="D1120" s="107"/>
      <c r="E1120" s="119"/>
      <c r="F1120" s="195"/>
      <c r="G1120" s="119"/>
      <c r="H1120" s="119"/>
      <c r="I1120" s="119"/>
      <c r="J1120" s="119"/>
      <c r="K1120" s="119"/>
      <c r="L1120" s="119"/>
      <c r="N1120" s="38"/>
      <c r="O1120" s="30"/>
    </row>
    <row r="1121" spans="1:15" ht="30" customHeight="1">
      <c r="A1121" s="104"/>
      <c r="B1121" s="104"/>
      <c r="C1121" s="107"/>
      <c r="D1121" s="107"/>
      <c r="E1121" s="118" t="s">
        <v>10</v>
      </c>
      <c r="F1121" s="218" t="s">
        <v>2918</v>
      </c>
      <c r="G1121" s="218"/>
      <c r="H1121" s="218"/>
      <c r="I1121" s="218"/>
      <c r="J1121" s="218"/>
      <c r="K1121" s="218"/>
      <c r="L1121" s="218"/>
      <c r="N1121" s="38"/>
      <c r="O1121" s="30"/>
    </row>
    <row r="1122" spans="1:15" s="109" customFormat="1" ht="30" customHeight="1">
      <c r="A1122" s="108"/>
      <c r="B1122" s="108"/>
      <c r="C1122" s="108"/>
      <c r="D1122" s="108"/>
      <c r="E1122" s="119"/>
      <c r="F1122" s="195"/>
      <c r="G1122" s="119"/>
      <c r="H1122" s="119"/>
      <c r="I1122" s="119"/>
      <c r="J1122" s="119"/>
      <c r="K1122" s="119"/>
      <c r="L1122" s="119"/>
      <c r="O1122" s="30"/>
    </row>
    <row r="1123" spans="1:15" ht="30" customHeight="1">
      <c r="A1123" s="104"/>
      <c r="B1123" s="104"/>
      <c r="C1123" s="104"/>
      <c r="D1123" s="104"/>
      <c r="E1123" s="118" t="s">
        <v>11</v>
      </c>
      <c r="F1123" s="218" t="s">
        <v>2919</v>
      </c>
      <c r="G1123" s="218"/>
      <c r="H1123" s="218"/>
      <c r="I1123" s="218"/>
      <c r="J1123" s="218"/>
      <c r="K1123" s="218"/>
      <c r="L1123" s="218"/>
      <c r="N1123" s="38"/>
      <c r="O1123" s="30"/>
    </row>
    <row r="1124" spans="1:15" ht="30" customHeight="1">
      <c r="A1124" s="104"/>
      <c r="B1124" s="104"/>
      <c r="C1124" s="104"/>
      <c r="D1124" s="104"/>
      <c r="E1124" s="119"/>
      <c r="F1124" s="195"/>
      <c r="G1124" s="119"/>
      <c r="H1124" s="119"/>
      <c r="I1124" s="119"/>
      <c r="J1124" s="119"/>
      <c r="K1124" s="119"/>
      <c r="L1124" s="119"/>
      <c r="N1124" s="38"/>
      <c r="O1124" s="30"/>
    </row>
    <row r="1125" spans="1:15" ht="30" customHeight="1">
      <c r="A1125" s="104"/>
      <c r="B1125" s="104"/>
      <c r="C1125" s="104"/>
      <c r="D1125" s="104"/>
      <c r="E1125" s="118" t="s">
        <v>11</v>
      </c>
      <c r="F1125" s="218" t="s">
        <v>2919</v>
      </c>
      <c r="G1125" s="218"/>
      <c r="H1125" s="218"/>
      <c r="I1125" s="218"/>
      <c r="J1125" s="218"/>
      <c r="K1125" s="218"/>
      <c r="L1125" s="218"/>
      <c r="N1125" s="38"/>
      <c r="O1125" s="30"/>
    </row>
    <row r="1126" spans="1:15" s="101" customFormat="1" ht="30" customHeight="1">
      <c r="A1126" s="102"/>
      <c r="B1126" s="102"/>
      <c r="C1126" s="102"/>
      <c r="D1126" s="102"/>
      <c r="E1126" s="119"/>
      <c r="F1126" s="195"/>
      <c r="G1126" s="119"/>
      <c r="H1126" s="119"/>
      <c r="I1126" s="119"/>
      <c r="J1126" s="119"/>
      <c r="K1126" s="119"/>
      <c r="L1126" s="119"/>
      <c r="O1126" s="30"/>
    </row>
    <row r="1127" spans="1:15" s="101" customFormat="1" ht="30" customHeight="1">
      <c r="A1127" s="102"/>
      <c r="B1127" s="102"/>
      <c r="C1127" s="102"/>
      <c r="D1127" s="102"/>
      <c r="E1127" s="118" t="s">
        <v>11</v>
      </c>
      <c r="F1127" s="218" t="s">
        <v>2919</v>
      </c>
      <c r="G1127" s="218"/>
      <c r="H1127" s="218"/>
      <c r="I1127" s="218"/>
      <c r="J1127" s="218"/>
      <c r="K1127" s="218"/>
      <c r="L1127" s="218"/>
      <c r="O1127" s="30"/>
    </row>
    <row r="1128" spans="1:15" s="101" customFormat="1" ht="30" customHeight="1">
      <c r="A1128" s="102"/>
      <c r="B1128" s="102"/>
      <c r="C1128" s="102"/>
      <c r="D1128" s="102"/>
      <c r="E1128" s="119"/>
      <c r="F1128" s="195"/>
      <c r="G1128" s="119"/>
      <c r="H1128" s="119"/>
      <c r="I1128" s="119"/>
      <c r="J1128" s="119"/>
      <c r="K1128" s="119"/>
      <c r="L1128" s="119"/>
      <c r="O1128" s="30"/>
    </row>
    <row r="1129" spans="1:15" s="109" customFormat="1" ht="30" customHeight="1">
      <c r="A1129" s="108"/>
      <c r="B1129" s="108"/>
      <c r="C1129" s="108"/>
      <c r="D1129" s="108"/>
      <c r="E1129" s="118" t="s">
        <v>11</v>
      </c>
      <c r="F1129" s="218" t="s">
        <v>2919</v>
      </c>
      <c r="G1129" s="218"/>
      <c r="H1129" s="218"/>
      <c r="I1129" s="218"/>
      <c r="J1129" s="218"/>
      <c r="K1129" s="218"/>
      <c r="L1129" s="218"/>
      <c r="O1129" s="30"/>
    </row>
    <row r="1130" spans="1:15" ht="30" customHeight="1">
      <c r="A1130" s="104"/>
      <c r="B1130" s="104"/>
      <c r="C1130" s="104"/>
      <c r="D1130" s="104"/>
      <c r="E1130" s="119"/>
      <c r="F1130" s="195"/>
      <c r="G1130" s="119"/>
      <c r="H1130" s="119"/>
      <c r="I1130" s="119"/>
      <c r="J1130" s="119"/>
      <c r="K1130" s="119"/>
      <c r="L1130" s="119"/>
      <c r="N1130" s="38"/>
      <c r="O1130" s="30"/>
    </row>
    <row r="1131" spans="1:15" ht="30" customHeight="1">
      <c r="A1131" s="110"/>
      <c r="B1131" s="110"/>
      <c r="C1131" s="110"/>
      <c r="D1131" s="110"/>
      <c r="E1131" s="118" t="s">
        <v>11</v>
      </c>
      <c r="F1131" s="218" t="s">
        <v>2919</v>
      </c>
      <c r="G1131" s="218"/>
      <c r="H1131" s="218"/>
      <c r="I1131" s="218"/>
      <c r="J1131" s="218"/>
      <c r="K1131" s="218"/>
      <c r="L1131" s="218"/>
      <c r="N1131" s="38"/>
      <c r="O1131" s="30"/>
    </row>
    <row r="1132" spans="5:12" ht="41.25" customHeight="1">
      <c r="E1132" s="120"/>
      <c r="F1132" s="120"/>
      <c r="G1132" s="136"/>
      <c r="H1132" s="136"/>
      <c r="I1132" s="185"/>
      <c r="J1132" s="159"/>
      <c r="K1132" s="120"/>
      <c r="L1132" s="120"/>
    </row>
    <row r="1133" spans="7:10" s="111" customFormat="1" ht="36" customHeight="1">
      <c r="G1133" s="137"/>
      <c r="H1133" s="137"/>
      <c r="I1133" s="186"/>
      <c r="J1133" s="160"/>
    </row>
    <row r="1134" ht="12">
      <c r="N1134" s="38"/>
    </row>
    <row r="1135" spans="7:10" s="111" customFormat="1" ht="36" customHeight="1">
      <c r="G1135" s="137"/>
      <c r="H1135" s="137"/>
      <c r="I1135" s="186"/>
      <c r="J1135" s="160"/>
    </row>
    <row r="1136" spans="7:10" s="111" customFormat="1" ht="36" customHeight="1">
      <c r="G1136" s="137"/>
      <c r="H1136" s="137"/>
      <c r="I1136" s="186"/>
      <c r="J1136" s="160"/>
    </row>
    <row r="1137" spans="7:10" s="111" customFormat="1" ht="36" customHeight="1">
      <c r="G1137" s="137"/>
      <c r="H1137" s="137"/>
      <c r="I1137" s="186"/>
      <c r="J1137" s="160"/>
    </row>
    <row r="1138" spans="7:16" s="111" customFormat="1" ht="36" customHeight="1">
      <c r="G1138" s="137"/>
      <c r="H1138" s="137"/>
      <c r="I1138" s="186"/>
      <c r="J1138" s="160"/>
      <c r="P1138" s="112"/>
    </row>
    <row r="1139" spans="7:10" s="111" customFormat="1" ht="36" customHeight="1">
      <c r="G1139" s="137"/>
      <c r="H1139" s="137"/>
      <c r="I1139" s="186"/>
      <c r="J1139" s="160"/>
    </row>
    <row r="1140" spans="7:10" s="111" customFormat="1" ht="36" customHeight="1">
      <c r="G1140" s="137"/>
      <c r="H1140" s="137"/>
      <c r="I1140" s="186"/>
      <c r="J1140" s="160"/>
    </row>
    <row r="1141" spans="7:10" s="111" customFormat="1" ht="36" customHeight="1">
      <c r="G1141" s="137"/>
      <c r="H1141" s="137"/>
      <c r="I1141" s="186"/>
      <c r="J1141" s="160"/>
    </row>
    <row r="1146" ht="24" customHeight="1">
      <c r="N1146" s="38"/>
    </row>
    <row r="1148" ht="24" customHeight="1">
      <c r="N1148" s="38"/>
    </row>
    <row r="1150" ht="24" customHeight="1">
      <c r="N1150" s="38"/>
    </row>
    <row r="1151" ht="12">
      <c r="N1151" s="38"/>
    </row>
    <row r="1152" ht="24" customHeight="1">
      <c r="N1152" s="38"/>
    </row>
    <row r="1154" ht="24" customHeight="1">
      <c r="N1154" s="38"/>
    </row>
    <row r="1156" ht="24" customHeight="1">
      <c r="N1156" s="38"/>
    </row>
    <row r="1158" ht="24" customHeight="1">
      <c r="N1158" s="38"/>
    </row>
    <row r="1161" spans="5:14" ht="24" customHeight="1">
      <c r="E1161" s="205"/>
      <c r="F1161" s="205"/>
      <c r="G1161" s="205"/>
      <c r="H1161" s="205"/>
      <c r="I1161" s="205"/>
      <c r="J1161" s="205"/>
      <c r="K1161" s="205"/>
      <c r="L1161" s="205"/>
      <c r="N1161" s="38"/>
    </row>
  </sheetData>
  <sheetProtection password="C134" sheet="1"/>
  <mergeCells count="29">
    <mergeCell ref="F1131:L1131"/>
    <mergeCell ref="F1119:L1119"/>
    <mergeCell ref="F1121:L1121"/>
    <mergeCell ref="F1123:L1123"/>
    <mergeCell ref="F1125:L1125"/>
    <mergeCell ref="F1127:L1127"/>
    <mergeCell ref="F1129:L1129"/>
    <mergeCell ref="A1:M1"/>
    <mergeCell ref="A4:M4"/>
    <mergeCell ref="A2:M2"/>
    <mergeCell ref="E1103:J1103"/>
    <mergeCell ref="E1095:K1095"/>
    <mergeCell ref="E1099:M1099"/>
    <mergeCell ref="E1161:L1161"/>
    <mergeCell ref="E1114:K1114"/>
    <mergeCell ref="E1106:K1106"/>
    <mergeCell ref="E1108:K1108"/>
    <mergeCell ref="E1105:J1105"/>
    <mergeCell ref="E1107:K1107"/>
    <mergeCell ref="E1110:K1110"/>
    <mergeCell ref="E1112:K1112"/>
    <mergeCell ref="E1111:K1111"/>
    <mergeCell ref="E1115:K1115"/>
    <mergeCell ref="E1109:K1109"/>
    <mergeCell ref="E1100:M1100"/>
    <mergeCell ref="E1094:K1094"/>
    <mergeCell ref="E1102:K1102"/>
    <mergeCell ref="E1113:K1113"/>
    <mergeCell ref="E1104:K1104"/>
  </mergeCells>
  <conditionalFormatting sqref="R45:R47 R117:R127 R139:R153 R191:R192 R179:R180 R195:R208 R211:R217 R241:R284 R638 R935 R687:R706 R598:R636 R640:R683 R91:R112 R220:R233 R183:R189 R156:R176 R756:R933">
    <cfRule type="containsText" priority="19" dxfId="0" operator="containsText" stopIfTrue="1" text="NO">
      <formula>NOT(ISERROR(SEARCH("NO",R45)))</formula>
    </cfRule>
  </conditionalFormatting>
  <conditionalFormatting sqref="R48:R49">
    <cfRule type="containsText" priority="18" dxfId="0" operator="containsText" stopIfTrue="1" text="NO">
      <formula>NOT(ISERROR(SEARCH("NO",R48)))</formula>
    </cfRule>
  </conditionalFormatting>
  <conditionalFormatting sqref="R53:R56">
    <cfRule type="containsText" priority="17" dxfId="0" operator="containsText" stopIfTrue="1" text="NO">
      <formula>NOT(ISERROR(SEARCH("NO",R53)))</formula>
    </cfRule>
  </conditionalFormatting>
  <conditionalFormatting sqref="R57:R58">
    <cfRule type="containsText" priority="16" dxfId="0" operator="containsText" stopIfTrue="1" text="NO">
      <formula>NOT(ISERROR(SEARCH("NO",R57)))</formula>
    </cfRule>
  </conditionalFormatting>
  <conditionalFormatting sqref="R59:R61">
    <cfRule type="containsText" priority="15" dxfId="0" operator="containsText" stopIfTrue="1" text="NO">
      <formula>NOT(ISERROR(SEARCH("NO",R59)))</formula>
    </cfRule>
  </conditionalFormatting>
  <conditionalFormatting sqref="R62:R64">
    <cfRule type="containsText" priority="14" dxfId="0" operator="containsText" stopIfTrue="1" text="NO">
      <formula>NOT(ISERROR(SEARCH("NO",R62)))</formula>
    </cfRule>
  </conditionalFormatting>
  <conditionalFormatting sqref="R65:R67">
    <cfRule type="containsText" priority="13" dxfId="0" operator="containsText" stopIfTrue="1" text="NO">
      <formula>NOT(ISERROR(SEARCH("NO",R65)))</formula>
    </cfRule>
  </conditionalFormatting>
  <conditionalFormatting sqref="R71:R73">
    <cfRule type="containsText" priority="12" dxfId="0" operator="containsText" stopIfTrue="1" text="NO">
      <formula>NOT(ISERROR(SEARCH("NO",R71)))</formula>
    </cfRule>
  </conditionalFormatting>
  <conditionalFormatting sqref="R77:R79">
    <cfRule type="containsText" priority="11" dxfId="0" operator="containsText" stopIfTrue="1" text="NO">
      <formula>NOT(ISERROR(SEARCH("NO",R77)))</formula>
    </cfRule>
  </conditionalFormatting>
  <conditionalFormatting sqref="R80:R81">
    <cfRule type="containsText" priority="10" dxfId="0" operator="containsText" stopIfTrue="1" text="NO">
      <formula>NOT(ISERROR(SEARCH("NO",R80)))</formula>
    </cfRule>
  </conditionalFormatting>
  <conditionalFormatting sqref="R84:R88">
    <cfRule type="containsText" priority="9" dxfId="0" operator="containsText" stopIfTrue="1" text="NO">
      <formula>NOT(ISERROR(SEARCH("NO",R84)))</formula>
    </cfRule>
  </conditionalFormatting>
  <conditionalFormatting sqref="R115:R116">
    <cfRule type="containsText" priority="7" dxfId="0" operator="containsText" stopIfTrue="1" text="NO">
      <formula>NOT(ISERROR(SEARCH("NO",R115)))</formula>
    </cfRule>
  </conditionalFormatting>
  <conditionalFormatting sqref="S190 R237:R238 R133">
    <cfRule type="containsText" priority="5" dxfId="0" operator="containsText" stopIfTrue="1" text="NO">
      <formula>NOT(ISERROR(SEARCH("NO",R133)))</formula>
    </cfRule>
  </conditionalFormatting>
  <conditionalFormatting sqref="R531:R534">
    <cfRule type="containsText" priority="4" dxfId="0" operator="containsText" stopIfTrue="1" text="NO">
      <formula>NOT(ISERROR(SEARCH("NO",R531)))</formula>
    </cfRule>
  </conditionalFormatting>
  <printOptions horizontalCentered="1"/>
  <pageMargins left="0.1968503937007874" right="0.1968503937007874" top="0.3937007874015748" bottom="0.5905511811023623" header="0.5118110236220472" footer="0.31496062992125984"/>
  <pageSetup horizontalDpi="600" verticalDpi="600" orientation="portrait" paperSize="9" scale="70" r:id="rId2"/>
  <headerFooter alignWithMargins="0">
    <oddFooter>&amp;C&amp;P/&amp;N</oddFooter>
  </headerFooter>
  <rowBreaks count="4" manualBreakCount="4">
    <brk id="985" max="10" man="1"/>
    <brk id="1035" max="10" man="1"/>
    <brk id="1095" max="10" man="1"/>
    <brk id="1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Diego Ponzano</cp:lastModifiedBy>
  <cp:lastPrinted>2013-05-29T12:03:57Z</cp:lastPrinted>
  <dcterms:created xsi:type="dcterms:W3CDTF">2012-08-30T12:58:50Z</dcterms:created>
  <dcterms:modified xsi:type="dcterms:W3CDTF">2013-05-30T05:53:26Z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1943178773</vt:i4>
  </property>
  <property fmtid="{D5CDD505-2E9C-101B-9397-08002B2CF9AE}" pid="3" name="_EmailSubject">
    <vt:lpwstr> Rundschreiben vom 19.11.2012 - Circolare del 19.11.2012</vt:lpwstr>
  </property>
  <property fmtid="{D5CDD505-2E9C-101B-9397-08002B2CF9AE}" pid="4" name="_AuthorEmail">
    <vt:lpwstr>verwaltung.hochbau@provinz.bz.it</vt:lpwstr>
  </property>
  <property fmtid="{D5CDD505-2E9C-101B-9397-08002B2CF9AE}" pid="5" name="_AuthorEmailDisplayName">
    <vt:lpwstr>Amt Für Verwaltungsangelegenheiten, Affari Amministrativi</vt:lpwstr>
  </property>
  <property fmtid="{D5CDD505-2E9C-101B-9397-08002B2CF9AE}" pid="6" name="_PreviousAdHocReviewCycleID">
    <vt:i4>1531801514</vt:i4>
  </property>
  <property fmtid="{D5CDD505-2E9C-101B-9397-08002B2CF9AE}" pid="7" name="_ReviewingToolsShownOnce">
    <vt:lpwstr/>
  </property>
</Properties>
</file>